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activeX/activeX34.xml" ContentType="application/vnd.ms-office.activeX+xml"/>
  <Override PartName="/xl/activeX/activeX34.bin" ContentType="application/vnd.ms-office.activeX"/>
  <Override PartName="/xl/activeX/activeX35.xml" ContentType="application/vnd.ms-office.activeX+xml"/>
  <Override PartName="/xl/activeX/activeX35.bin" ContentType="application/vnd.ms-office.activeX"/>
  <Override PartName="/xl/activeX/activeX36.xml" ContentType="application/vnd.ms-office.activeX+xml"/>
  <Override PartName="/xl/activeX/activeX36.bin" ContentType="application/vnd.ms-office.activeX"/>
  <Override PartName="/xl/activeX/activeX37.xml" ContentType="application/vnd.ms-office.activeX+xml"/>
  <Override PartName="/xl/activeX/activeX37.bin" ContentType="application/vnd.ms-office.activeX"/>
  <Override PartName="/xl/activeX/activeX38.xml" ContentType="application/vnd.ms-office.activeX+xml"/>
  <Override PartName="/xl/activeX/activeX38.bin" ContentType="application/vnd.ms-office.activeX"/>
  <Override PartName="/xl/activeX/activeX39.xml" ContentType="application/vnd.ms-office.activeX+xml"/>
  <Override PartName="/xl/activeX/activeX39.bin" ContentType="application/vnd.ms-office.activeX"/>
  <Override PartName="/xl/activeX/activeX40.xml" ContentType="application/vnd.ms-office.activeX+xml"/>
  <Override PartName="/xl/activeX/activeX40.bin" ContentType="application/vnd.ms-office.activeX"/>
  <Override PartName="/xl/activeX/activeX41.xml" ContentType="application/vnd.ms-office.activeX+xml"/>
  <Override PartName="/xl/activeX/activeX41.bin" ContentType="application/vnd.ms-office.activeX"/>
  <Override PartName="/xl/activeX/activeX42.xml" ContentType="application/vnd.ms-office.activeX+xml"/>
  <Override PartName="/xl/activeX/activeX42.bin" ContentType="application/vnd.ms-office.activeX"/>
  <Override PartName="/xl/activeX/activeX43.xml" ContentType="application/vnd.ms-office.activeX+xml"/>
  <Override PartName="/xl/activeX/activeX43.bin" ContentType="application/vnd.ms-office.activeX"/>
  <Override PartName="/xl/activeX/activeX44.xml" ContentType="application/vnd.ms-office.activeX+xml"/>
  <Override PartName="/xl/activeX/activeX44.bin" ContentType="application/vnd.ms-office.activeX"/>
  <Override PartName="/xl/activeX/activeX45.xml" ContentType="application/vnd.ms-office.activeX+xml"/>
  <Override PartName="/xl/activeX/activeX45.bin" ContentType="application/vnd.ms-office.activeX"/>
  <Override PartName="/xl/activeX/activeX46.xml" ContentType="application/vnd.ms-office.activeX+xml"/>
  <Override PartName="/xl/activeX/activeX46.bin" ContentType="application/vnd.ms-office.activeX"/>
  <Override PartName="/xl/activeX/activeX47.xml" ContentType="application/vnd.ms-office.activeX+xml"/>
  <Override PartName="/xl/activeX/activeX47.bin" ContentType="application/vnd.ms-office.activeX"/>
  <Override PartName="/xl/activeX/activeX48.xml" ContentType="application/vnd.ms-office.activeX+xml"/>
  <Override PartName="/xl/activeX/activeX48.bin" ContentType="application/vnd.ms-office.activeX"/>
  <Override PartName="/xl/activeX/activeX49.xml" ContentType="application/vnd.ms-office.activeX+xml"/>
  <Override PartName="/xl/activeX/activeX49.bin" ContentType="application/vnd.ms-office.activeX"/>
  <Override PartName="/xl/activeX/activeX50.xml" ContentType="application/vnd.ms-office.activeX+xml"/>
  <Override PartName="/xl/activeX/activeX50.bin" ContentType="application/vnd.ms-office.activeX"/>
  <Override PartName="/xl/activeX/activeX51.xml" ContentType="application/vnd.ms-office.activeX+xml"/>
  <Override PartName="/xl/activeX/activeX51.bin" ContentType="application/vnd.ms-office.activeX"/>
  <Override PartName="/xl/activeX/activeX52.xml" ContentType="application/vnd.ms-office.activeX+xml"/>
  <Override PartName="/xl/activeX/activeX52.bin" ContentType="application/vnd.ms-office.activeX"/>
  <Override PartName="/xl/activeX/activeX53.xml" ContentType="application/vnd.ms-office.activeX+xml"/>
  <Override PartName="/xl/activeX/activeX53.bin" ContentType="application/vnd.ms-office.activeX"/>
  <Override PartName="/xl/activeX/activeX54.xml" ContentType="application/vnd.ms-office.activeX+xml"/>
  <Override PartName="/xl/activeX/activeX54.bin" ContentType="application/vnd.ms-office.activeX"/>
  <Override PartName="/xl/activeX/activeX55.xml" ContentType="application/vnd.ms-office.activeX+xml"/>
  <Override PartName="/xl/activeX/activeX55.bin" ContentType="application/vnd.ms-office.activeX"/>
  <Override PartName="/xl/activeX/activeX56.xml" ContentType="application/vnd.ms-office.activeX+xml"/>
  <Override PartName="/xl/activeX/activeX56.bin" ContentType="application/vnd.ms-office.activeX"/>
  <Override PartName="/xl/activeX/activeX57.xml" ContentType="application/vnd.ms-office.activeX+xml"/>
  <Override PartName="/xl/activeX/activeX57.bin" ContentType="application/vnd.ms-office.activeX"/>
  <Override PartName="/xl/activeX/activeX58.xml" ContentType="application/vnd.ms-office.activeX+xml"/>
  <Override PartName="/xl/activeX/activeX58.bin" ContentType="application/vnd.ms-office.activeX"/>
  <Override PartName="/xl/activeX/activeX59.xml" ContentType="application/vnd.ms-office.activeX+xml"/>
  <Override PartName="/xl/activeX/activeX59.bin" ContentType="application/vnd.ms-office.activeX"/>
  <Override PartName="/xl/activeX/activeX60.xml" ContentType="application/vnd.ms-office.activeX+xml"/>
  <Override PartName="/xl/activeX/activeX60.bin" ContentType="application/vnd.ms-office.activeX"/>
  <Override PartName="/xl/activeX/activeX61.xml" ContentType="application/vnd.ms-office.activeX+xml"/>
  <Override PartName="/xl/activeX/activeX61.bin" ContentType="application/vnd.ms-office.activeX"/>
  <Override PartName="/xl/activeX/activeX62.xml" ContentType="application/vnd.ms-office.activeX+xml"/>
  <Override PartName="/xl/activeX/activeX62.bin" ContentType="application/vnd.ms-office.activeX"/>
  <Override PartName="/xl/activeX/activeX63.xml" ContentType="application/vnd.ms-office.activeX+xml"/>
  <Override PartName="/xl/activeX/activeX63.bin" ContentType="application/vnd.ms-office.activeX"/>
  <Override PartName="/xl/activeX/activeX64.xml" ContentType="application/vnd.ms-office.activeX+xml"/>
  <Override PartName="/xl/activeX/activeX64.bin" ContentType="application/vnd.ms-office.activeX"/>
  <Override PartName="/xl/activeX/activeX65.xml" ContentType="application/vnd.ms-office.activeX+xml"/>
  <Override PartName="/xl/activeX/activeX65.bin" ContentType="application/vnd.ms-office.activeX"/>
  <Override PartName="/xl/activeX/activeX66.xml" ContentType="application/vnd.ms-office.activeX+xml"/>
  <Override PartName="/xl/activeX/activeX66.bin" ContentType="application/vnd.ms-office.activeX"/>
  <Override PartName="/xl/activeX/activeX67.xml" ContentType="application/vnd.ms-office.activeX+xml"/>
  <Override PartName="/xl/activeX/activeX67.bin" ContentType="application/vnd.ms-office.activeX"/>
  <Override PartName="/xl/activeX/activeX68.xml" ContentType="application/vnd.ms-office.activeX+xml"/>
  <Override PartName="/xl/activeX/activeX68.bin" ContentType="application/vnd.ms-office.activeX"/>
  <Override PartName="/xl/activeX/activeX69.xml" ContentType="application/vnd.ms-office.activeX+xml"/>
  <Override PartName="/xl/activeX/activeX69.bin" ContentType="application/vnd.ms-office.activeX"/>
  <Override PartName="/xl/activeX/activeX70.xml" ContentType="application/vnd.ms-office.activeX+xml"/>
  <Override PartName="/xl/activeX/activeX70.bin" ContentType="application/vnd.ms-office.activeX"/>
  <Override PartName="/xl/activeX/activeX71.xml" ContentType="application/vnd.ms-office.activeX+xml"/>
  <Override PartName="/xl/activeX/activeX71.bin" ContentType="application/vnd.ms-office.activeX"/>
  <Override PartName="/xl/activeX/activeX72.xml" ContentType="application/vnd.ms-office.activeX+xml"/>
  <Override PartName="/xl/activeX/activeX72.bin" ContentType="application/vnd.ms-office.activeX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tables/table1.xml" ContentType="application/vnd.openxmlformats-officedocument.spreadsheetml.table+xml"/>
  <Override PartName="/xl/drawings/drawing3.xml" ContentType="application/vnd.openxmlformats-officedocument.drawing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C:\Users\andrea.toschi\Desktop\sicur\accessi\25\file proc\"/>
    </mc:Choice>
  </mc:AlternateContent>
  <xr:revisionPtr revIDLastSave="0" documentId="8_{AB5342FC-2AB6-429E-A910-D4501634FC54}" xr6:coauthVersionLast="36" xr6:coauthVersionMax="36" xr10:uidLastSave="{00000000-0000-0000-0000-000000000000}"/>
  <bookViews>
    <workbookView xWindow="-120" yWindow="-120" windowWidth="20730" windowHeight="11160" activeTab="2" xr2:uid="{2B4AA548-4220-4094-85EB-AD21965F8816}"/>
  </bookViews>
  <sheets>
    <sheet name="Menu Principale" sheetId="9" r:id="rId1"/>
    <sheet name="           RDRL                " sheetId="1" r:id="rId2"/>
    <sheet name="Lavoratore - Worker" sheetId="6" r:id="rId3"/>
    <sheet name="Tabelle" sheetId="2" state="hidden" r:id="rId4"/>
    <sheet name="Trasferimento" sheetId="4" state="hidden" r:id="rId5"/>
  </sheets>
  <definedNames>
    <definedName name="Attivita">Tabelle!$K$122:$K$125</definedName>
    <definedName name="LabsCritici">Tabelle!$AT$19:$AT$28</definedName>
    <definedName name="Modalita">Tabelle!$L$122:$L$124</definedName>
    <definedName name="Qualifica">Tabelle!$A$3:$A$12</definedName>
    <definedName name="Scelta1">Tabelle!$C$19</definedName>
    <definedName name="Scelta2">Tabelle!$C$20</definedName>
    <definedName name="Scelta3">Tabelle!$C$21</definedName>
    <definedName name="Strutt1">Tabelle!$E$20:$E$31</definedName>
    <definedName name="Strutt2">Tabelle!$F$20:$F$31</definedName>
    <definedName name="Strutt3">Tabelle!$G$20:$G$31</definedName>
    <definedName name="Strutture">Tabelle!$A$19:$A$31</definedName>
  </definedNames>
  <calcPr calcId="191029"/>
</workbook>
</file>

<file path=xl/calcChain.xml><?xml version="1.0" encoding="utf-8"?>
<calcChain xmlns="http://schemas.openxmlformats.org/spreadsheetml/2006/main">
  <c r="N24" i="6" l="1"/>
  <c r="N30" i="6"/>
  <c r="N27" i="6"/>
  <c r="AR21" i="2"/>
  <c r="AS21" i="2"/>
  <c r="T22" i="2"/>
  <c r="U22" i="2"/>
  <c r="Y22" i="2"/>
  <c r="AJ22" i="2"/>
  <c r="AN22" i="2" s="1"/>
  <c r="AJ20" i="2"/>
  <c r="AN20" i="2" s="1"/>
  <c r="AJ21" i="2"/>
  <c r="AN21" i="2" s="1"/>
  <c r="AJ23" i="2"/>
  <c r="AN23" i="2" s="1"/>
  <c r="AJ24" i="2"/>
  <c r="AN24" i="2" s="1"/>
  <c r="T25" i="2"/>
  <c r="AJ25" i="2"/>
  <c r="AN25" i="2" s="1"/>
  <c r="T26" i="2"/>
  <c r="U26" i="2"/>
  <c r="Y23" i="2"/>
  <c r="Y24" i="2"/>
  <c r="U25" i="2"/>
  <c r="Y25" i="2"/>
  <c r="Y26" i="2"/>
  <c r="AJ26" i="2"/>
  <c r="AN26" i="2" s="1"/>
  <c r="AJ27" i="2"/>
  <c r="AN27" i="2" s="1"/>
  <c r="AJ28" i="2"/>
  <c r="AN28" i="2" s="1"/>
  <c r="AJ29" i="2"/>
  <c r="AN29" i="2" s="1"/>
  <c r="AJ30" i="2"/>
  <c r="AN30" i="2" s="1"/>
  <c r="AJ31" i="2"/>
  <c r="AN31" i="2" s="1"/>
  <c r="AR22" i="2"/>
  <c r="AK22" i="2"/>
  <c r="AO22" i="2" s="1"/>
  <c r="AK20" i="2"/>
  <c r="AO20" i="2" s="1"/>
  <c r="AK21" i="2"/>
  <c r="AO21" i="2" s="1"/>
  <c r="AK23" i="2"/>
  <c r="AO23" i="2" s="1"/>
  <c r="AK24" i="2"/>
  <c r="AO24" i="2" s="1"/>
  <c r="AK25" i="2"/>
  <c r="AO25" i="2" s="1"/>
  <c r="AK26" i="2"/>
  <c r="AO26" i="2" s="1"/>
  <c r="AK27" i="2"/>
  <c r="AO27" i="2" s="1"/>
  <c r="AK28" i="2"/>
  <c r="AO28" i="2" s="1"/>
  <c r="AK29" i="2"/>
  <c r="AO29" i="2" s="1"/>
  <c r="AK30" i="2"/>
  <c r="AO30" i="2" s="1"/>
  <c r="AK31" i="2"/>
  <c r="AO31" i="2" s="1"/>
  <c r="AS22" i="2"/>
  <c r="AR23" i="2"/>
  <c r="AS23" i="2"/>
  <c r="AR24" i="2"/>
  <c r="AS24" i="2"/>
  <c r="AR25" i="2"/>
  <c r="AS25" i="2"/>
  <c r="AR26" i="2"/>
  <c r="AS26" i="2"/>
  <c r="AR27" i="2"/>
  <c r="AS27" i="2"/>
  <c r="AR28" i="2"/>
  <c r="AS28" i="2"/>
  <c r="AR29" i="2"/>
  <c r="AS29" i="2"/>
  <c r="AR30" i="2"/>
  <c r="AS30" i="2"/>
  <c r="AR31" i="2"/>
  <c r="AS31" i="2"/>
  <c r="AS20" i="2"/>
  <c r="AR20" i="2"/>
  <c r="AQ20" i="2"/>
  <c r="AI20" i="2"/>
  <c r="AM20" i="2" s="1"/>
  <c r="AI21" i="2"/>
  <c r="AM21" i="2" s="1"/>
  <c r="S22" i="2"/>
  <c r="AI22" i="2"/>
  <c r="AM22" i="2" s="1"/>
  <c r="S23" i="2"/>
  <c r="AI23" i="2"/>
  <c r="AM23" i="2" s="1"/>
  <c r="AI24" i="2"/>
  <c r="AM24" i="2"/>
  <c r="S25" i="2"/>
  <c r="AI25" i="2"/>
  <c r="AM25" i="2" s="1"/>
  <c r="S26" i="2"/>
  <c r="AI26" i="2"/>
  <c r="AM26" i="2" s="1"/>
  <c r="Y27" i="2"/>
  <c r="S27" i="2"/>
  <c r="AI27" i="2"/>
  <c r="AM27" i="2"/>
  <c r="AI28" i="2"/>
  <c r="AM28" i="2" s="1"/>
  <c r="AI29" i="2"/>
  <c r="AM29" i="2" s="1"/>
  <c r="AI30" i="2"/>
  <c r="AM30" i="2" s="1"/>
  <c r="AI31" i="2"/>
  <c r="AM31" i="2" s="1"/>
  <c r="AQ22" i="2"/>
  <c r="AQ23" i="2"/>
  <c r="AQ26" i="2"/>
  <c r="AQ27" i="2"/>
  <c r="AQ19" i="2"/>
  <c r="A34" i="2"/>
  <c r="A35" i="2"/>
  <c r="A36" i="2"/>
  <c r="A38" i="2"/>
  <c r="AR19" i="2"/>
  <c r="AS19" i="2"/>
  <c r="AQ21" i="2"/>
  <c r="AQ24" i="2"/>
  <c r="AQ25" i="2"/>
  <c r="AQ28" i="2"/>
  <c r="AQ29" i="2"/>
  <c r="AQ30" i="2"/>
  <c r="AQ31" i="2"/>
  <c r="AA117" i="2"/>
  <c r="AA5" i="4"/>
  <c r="U117" i="2"/>
  <c r="AY21" i="2" a="1"/>
  <c r="AY21" i="2"/>
  <c r="AY20" i="2" a="1"/>
  <c r="AY20" i="2"/>
  <c r="AY19" i="2" a="1"/>
  <c r="AY19" i="2"/>
  <c r="A3" i="2"/>
  <c r="A6" i="2"/>
  <c r="X21" i="2"/>
  <c r="X23" i="2"/>
  <c r="X28" i="2"/>
  <c r="Y28" i="2"/>
  <c r="X29" i="2"/>
  <c r="Y29" i="2"/>
  <c r="X30" i="2"/>
  <c r="X31" i="2"/>
  <c r="Y31" i="2"/>
  <c r="Y20" i="2"/>
  <c r="X20" i="2"/>
  <c r="M38" i="2"/>
  <c r="E21" i="2"/>
  <c r="F21" i="2"/>
  <c r="G21" i="2"/>
  <c r="E22" i="2"/>
  <c r="F22" i="2"/>
  <c r="G22" i="2"/>
  <c r="E23" i="2"/>
  <c r="F23" i="2"/>
  <c r="G23" i="2"/>
  <c r="E24" i="2"/>
  <c r="F24" i="2"/>
  <c r="G24" i="2"/>
  <c r="E25" i="2"/>
  <c r="F25" i="2"/>
  <c r="G25" i="2"/>
  <c r="E26" i="2"/>
  <c r="F26" i="2"/>
  <c r="G26" i="2"/>
  <c r="E27" i="2"/>
  <c r="F27" i="2"/>
  <c r="G27" i="2"/>
  <c r="E28" i="2"/>
  <c r="F28" i="2"/>
  <c r="G28" i="2"/>
  <c r="E29" i="2"/>
  <c r="F29" i="2"/>
  <c r="G29" i="2"/>
  <c r="E30" i="2"/>
  <c r="F30" i="2"/>
  <c r="G30" i="2"/>
  <c r="E31" i="2"/>
  <c r="F31" i="2"/>
  <c r="G31" i="2"/>
  <c r="G20" i="2"/>
  <c r="F20" i="2"/>
  <c r="E20" i="2"/>
  <c r="C18" i="4"/>
  <c r="B18" i="4"/>
  <c r="A18" i="4"/>
  <c r="T20" i="2"/>
  <c r="U20" i="2"/>
  <c r="T21" i="2"/>
  <c r="U21" i="2"/>
  <c r="Y21" i="2"/>
  <c r="X22" i="2"/>
  <c r="T23" i="2"/>
  <c r="U23" i="2"/>
  <c r="T24" i="2"/>
  <c r="X24" i="2"/>
  <c r="U24" i="2"/>
  <c r="X25" i="2"/>
  <c r="T27" i="2"/>
  <c r="U27" i="2"/>
  <c r="T28" i="2"/>
  <c r="U28" i="2"/>
  <c r="T29" i="2"/>
  <c r="U29" i="2"/>
  <c r="T30" i="2"/>
  <c r="U30" i="2"/>
  <c r="T31" i="2"/>
  <c r="U31" i="2"/>
  <c r="S21" i="2"/>
  <c r="S24" i="2"/>
  <c r="S28" i="2"/>
  <c r="S29" i="2"/>
  <c r="S30" i="2"/>
  <c r="S31" i="2"/>
  <c r="S20" i="2"/>
  <c r="W20" i="2"/>
  <c r="X26" i="2"/>
  <c r="W21" i="2"/>
  <c r="X27" i="2"/>
  <c r="B19" i="4"/>
  <c r="W22" i="2"/>
  <c r="A90" i="4"/>
  <c r="Z4" i="4"/>
  <c r="Y4" i="4"/>
  <c r="B15" i="2"/>
  <c r="B14" i="2"/>
  <c r="B21" i="4"/>
  <c r="B29" i="4"/>
  <c r="B20" i="4"/>
  <c r="B23" i="4"/>
  <c r="B24" i="4"/>
  <c r="B25" i="4"/>
  <c r="B27" i="4"/>
  <c r="B26" i="4"/>
  <c r="B22" i="4"/>
  <c r="B28" i="4"/>
  <c r="B30" i="4"/>
  <c r="W23" i="2"/>
  <c r="Y30" i="2"/>
  <c r="C20" i="4"/>
  <c r="A80" i="2"/>
  <c r="C19" i="4"/>
  <c r="C21" i="4"/>
  <c r="W24" i="2"/>
  <c r="C24" i="4"/>
  <c r="C29" i="4"/>
  <c r="C30" i="4"/>
  <c r="C25" i="4"/>
  <c r="C26" i="4"/>
  <c r="C23" i="4"/>
  <c r="C27" i="4"/>
  <c r="C28" i="4"/>
  <c r="C22" i="4"/>
  <c r="I11" i="1"/>
  <c r="W25" i="2"/>
  <c r="W26" i="2"/>
  <c r="S4" i="4"/>
  <c r="W27" i="2"/>
  <c r="W28" i="2"/>
  <c r="G123" i="2"/>
  <c r="H123" i="2"/>
  <c r="C85" i="4"/>
  <c r="I125" i="2"/>
  <c r="D87" i="4"/>
  <c r="I124" i="2"/>
  <c r="D86" i="4"/>
  <c r="I123" i="2"/>
  <c r="D85" i="4"/>
  <c r="G125" i="2"/>
  <c r="H125" i="2"/>
  <c r="C87" i="4"/>
  <c r="G124" i="2"/>
  <c r="F124" i="2"/>
  <c r="A86" i="4"/>
  <c r="I122" i="2"/>
  <c r="D84" i="4"/>
  <c r="G122" i="2"/>
  <c r="F122" i="2"/>
  <c r="A84" i="4"/>
  <c r="B4" i="4"/>
  <c r="E117" i="2"/>
  <c r="B5" i="4"/>
  <c r="C127" i="2"/>
  <c r="B80" i="4"/>
  <c r="C126" i="2"/>
  <c r="B79" i="4"/>
  <c r="C125" i="2"/>
  <c r="B78" i="4"/>
  <c r="C124" i="2"/>
  <c r="B77" i="4"/>
  <c r="C123" i="2"/>
  <c r="B76" i="4"/>
  <c r="C122" i="2"/>
  <c r="B75" i="4"/>
  <c r="W29" i="2"/>
  <c r="B87" i="4"/>
  <c r="B86" i="4"/>
  <c r="B84" i="4"/>
  <c r="B85" i="4"/>
  <c r="H122" i="2"/>
  <c r="C84" i="4"/>
  <c r="F125" i="2"/>
  <c r="A87" i="4"/>
  <c r="F123" i="2"/>
  <c r="A85" i="4"/>
  <c r="H124" i="2"/>
  <c r="C86" i="4"/>
  <c r="C75" i="4"/>
  <c r="C76" i="4"/>
  <c r="C77" i="4"/>
  <c r="A76" i="4"/>
  <c r="A77" i="4"/>
  <c r="A75" i="4"/>
  <c r="W30" i="2"/>
  <c r="W31" i="2"/>
  <c r="A79" i="2"/>
  <c r="C3" i="2"/>
  <c r="G5" i="2"/>
  <c r="E15" i="1"/>
  <c r="I12" i="1"/>
  <c r="D117" i="2"/>
  <c r="A117" i="2"/>
  <c r="H9" i="1"/>
  <c r="B127" i="2"/>
  <c r="A80" i="4"/>
  <c r="B126" i="2"/>
  <c r="A79" i="4"/>
  <c r="B125" i="2"/>
  <c r="A78" i="4"/>
  <c r="A104" i="2"/>
  <c r="A20" i="4"/>
  <c r="A19" i="4"/>
  <c r="A30" i="4"/>
  <c r="A21" i="4"/>
  <c r="A22" i="4"/>
  <c r="A23" i="4"/>
  <c r="A24" i="4"/>
  <c r="A25" i="4"/>
  <c r="A28" i="4"/>
  <c r="A27" i="4"/>
  <c r="A26" i="4"/>
  <c r="A29" i="4"/>
  <c r="G7" i="2"/>
  <c r="A81" i="2"/>
  <c r="Z117" i="2"/>
  <c r="Z5" i="4"/>
  <c r="Y117" i="2"/>
  <c r="Y5" i="4"/>
  <c r="C117" i="2"/>
  <c r="B117" i="2"/>
  <c r="C14" i="1"/>
  <c r="C4" i="4"/>
  <c r="D4" i="4"/>
  <c r="E4" i="4"/>
  <c r="F4" i="4"/>
  <c r="G4" i="4"/>
  <c r="H4" i="4"/>
  <c r="I4" i="4"/>
  <c r="J4" i="4"/>
  <c r="K4" i="4"/>
  <c r="L4" i="4"/>
  <c r="M4" i="4"/>
  <c r="N4" i="4"/>
  <c r="A72" i="4"/>
  <c r="A62" i="4"/>
  <c r="C62" i="4"/>
  <c r="A63" i="4"/>
  <c r="C63" i="4"/>
  <c r="A64" i="4"/>
  <c r="C64" i="4"/>
  <c r="A65" i="4"/>
  <c r="C65" i="4"/>
  <c r="A66" i="4"/>
  <c r="C66" i="4"/>
  <c r="A67" i="4"/>
  <c r="C67" i="4"/>
  <c r="A68" i="4"/>
  <c r="A61" i="4"/>
  <c r="C61" i="4"/>
  <c r="A55" i="4"/>
  <c r="C55" i="4"/>
  <c r="A56" i="4"/>
  <c r="C56" i="4"/>
  <c r="A57" i="4"/>
  <c r="C57" i="4"/>
  <c r="A58" i="4"/>
  <c r="A54" i="4"/>
  <c r="C54" i="4"/>
  <c r="A50" i="4"/>
  <c r="C50" i="4"/>
  <c r="A51" i="4"/>
  <c r="C51" i="4"/>
  <c r="A52" i="4"/>
  <c r="A49" i="4"/>
  <c r="C49" i="4"/>
  <c r="A36" i="4"/>
  <c r="C36" i="4"/>
  <c r="A37" i="4"/>
  <c r="C37" i="4"/>
  <c r="A38" i="4"/>
  <c r="C38" i="4"/>
  <c r="A39" i="4"/>
  <c r="C39" i="4"/>
  <c r="A40" i="4"/>
  <c r="C40" i="4"/>
  <c r="A41" i="4"/>
  <c r="C41" i="4"/>
  <c r="A42" i="4"/>
  <c r="C42" i="4"/>
  <c r="A43" i="4"/>
  <c r="C43" i="4"/>
  <c r="A44" i="4"/>
  <c r="C44" i="4"/>
  <c r="A45" i="4"/>
  <c r="C45" i="4"/>
  <c r="A46" i="4"/>
  <c r="C46" i="4"/>
  <c r="A35" i="4"/>
  <c r="C35" i="4"/>
  <c r="A33" i="4"/>
  <c r="C33" i="4"/>
  <c r="A32" i="4"/>
  <c r="C32" i="4"/>
  <c r="A3" i="4"/>
  <c r="X4" i="4"/>
  <c r="W4" i="4"/>
  <c r="V4" i="4"/>
  <c r="U4" i="4"/>
  <c r="T4" i="4"/>
  <c r="R4" i="4"/>
  <c r="A4" i="4"/>
  <c r="Q4" i="4"/>
  <c r="P4" i="4"/>
  <c r="O4" i="4"/>
  <c r="O5" i="4"/>
  <c r="M117" i="2"/>
  <c r="C5" i="4"/>
  <c r="A5" i="4"/>
  <c r="T117" i="2"/>
  <c r="J5" i="4"/>
  <c r="S117" i="2"/>
  <c r="I5" i="4"/>
  <c r="R117" i="2"/>
  <c r="H5" i="4"/>
  <c r="Q117" i="2"/>
  <c r="G5" i="4"/>
  <c r="X117" i="2"/>
  <c r="N5" i="4"/>
  <c r="P117" i="2"/>
  <c r="F5" i="4"/>
  <c r="W117" i="2"/>
  <c r="M5" i="4"/>
  <c r="O117" i="2"/>
  <c r="E5" i="4"/>
  <c r="V117" i="2"/>
  <c r="L5" i="4"/>
  <c r="N117" i="2"/>
  <c r="D5" i="4"/>
  <c r="K5" i="4"/>
  <c r="P5" i="4"/>
  <c r="I117" i="2"/>
  <c r="U5" i="4"/>
  <c r="C94" i="2"/>
  <c r="B68" i="4"/>
  <c r="C68" i="4"/>
  <c r="D73" i="2"/>
  <c r="B58" i="4"/>
  <c r="C58" i="4"/>
  <c r="D67" i="2"/>
  <c r="B52" i="4"/>
  <c r="C52" i="4"/>
  <c r="G69" i="2"/>
  <c r="C22" i="2"/>
  <c r="D18" i="4"/>
  <c r="G117" i="2"/>
  <c r="S5" i="4"/>
  <c r="G50" i="2"/>
  <c r="G51" i="2"/>
  <c r="G52" i="2"/>
  <c r="G53" i="2"/>
  <c r="G54" i="2"/>
  <c r="G55" i="2"/>
  <c r="G56" i="2"/>
  <c r="G57" i="2"/>
  <c r="G58" i="2"/>
  <c r="G59" i="2"/>
  <c r="G60" i="2"/>
  <c r="G61" i="2"/>
  <c r="G64" i="2"/>
  <c r="G65" i="2"/>
  <c r="G66" i="2"/>
  <c r="T32" i="2"/>
  <c r="U32" i="2"/>
  <c r="S32" i="2"/>
  <c r="B132" i="2"/>
  <c r="A17" i="4"/>
  <c r="A73" i="4"/>
  <c r="J117" i="2"/>
  <c r="V5" i="4"/>
  <c r="G70" i="2"/>
  <c r="G71" i="2"/>
  <c r="G72" i="2"/>
  <c r="G73" i="2"/>
  <c r="A15" i="6"/>
  <c r="G74" i="2"/>
  <c r="C11" i="2"/>
  <c r="F117" i="2"/>
  <c r="R5" i="4"/>
  <c r="A40" i="1"/>
  <c r="A41" i="1"/>
  <c r="H117" i="2"/>
  <c r="T5" i="4"/>
  <c r="L117" i="2"/>
  <c r="X5" i="4"/>
  <c r="G67" i="2"/>
  <c r="K117" i="2"/>
  <c r="W5" i="4"/>
  <c r="A52" i="1"/>
  <c r="Q5" i="4"/>
  <c r="AM32" i="2" l="1"/>
  <c r="AO32" i="2"/>
  <c r="AN32" i="2"/>
  <c r="K38" i="2" l="1"/>
  <c r="C17" i="4" s="1"/>
  <c r="F38" i="2" l="1" a="1"/>
  <c r="F38" i="2" s="1"/>
</calcChain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<sst xmlns="http://schemas.openxmlformats.org/spreadsheetml/2006/main" count="428" uniqueCount="336">
  <si>
    <t>comunica</t>
  </si>
  <si>
    <t>che dal giorno</t>
  </si>
  <si>
    <t>il/la sig./sig.ra</t>
  </si>
  <si>
    <t>frequenterà, in qualità di</t>
  </si>
  <si>
    <t>per svolgere, sotto la mia responsabilità, le attività di</t>
  </si>
  <si>
    <t>DICAM</t>
  </si>
  <si>
    <t>CHIMICA, AMBIENTALE E DEI MATERIALI</t>
  </si>
  <si>
    <t>DIPARTIMENTO DI INGEGNERIA CIVILE,</t>
  </si>
  <si>
    <t>Il sottoscritto RDRL (Responsabile dell'attività) Prof./Ing./Arch./Dott.</t>
  </si>
  <si>
    <t>con il supporto dei seguenti collaboratori</t>
  </si>
  <si>
    <t>DICHIARAZIONE DEL RESPONSABILE DELL'ATTIVITA'</t>
  </si>
  <si>
    <t>Assegnista</t>
  </si>
  <si>
    <t>Laureato frequentatore</t>
  </si>
  <si>
    <t>Ospite</t>
  </si>
  <si>
    <t>Altro …….</t>
  </si>
  <si>
    <t>Elenco Lab/strutture</t>
  </si>
  <si>
    <t>LISG</t>
  </si>
  <si>
    <t>LIDR</t>
  </si>
  <si>
    <t>LAGIRN</t>
  </si>
  <si>
    <t>LAS</t>
  </si>
  <si>
    <t>LABIC</t>
  </si>
  <si>
    <t>LASTM</t>
  </si>
  <si>
    <t>LAMAC</t>
  </si>
  <si>
    <t>LABIOTEC</t>
  </si>
  <si>
    <t>LARIG</t>
  </si>
  <si>
    <t>LAMC</t>
  </si>
  <si>
    <t>Uffici Terracini 28</t>
  </si>
  <si>
    <t>Altro……..</t>
  </si>
  <si>
    <t>Scelta</t>
  </si>
  <si>
    <t>Scelta 1</t>
  </si>
  <si>
    <t>Scelta 2</t>
  </si>
  <si>
    <t>Scelta 3</t>
  </si>
  <si>
    <t>Badge</t>
  </si>
  <si>
    <t>Allarme</t>
  </si>
  <si>
    <t>Rischi</t>
  </si>
  <si>
    <t>Elettrico</t>
  </si>
  <si>
    <t>VDT</t>
  </si>
  <si>
    <t>MMC</t>
  </si>
  <si>
    <t>Sostanze</t>
  </si>
  <si>
    <t>chimiche</t>
  </si>
  <si>
    <t>cancerogene</t>
  </si>
  <si>
    <t>biologiche</t>
  </si>
  <si>
    <t>altro</t>
  </si>
  <si>
    <t>DISPOSITIVI DI PROTEZIONE INDIVIDUALE</t>
  </si>
  <si>
    <t>sulla necessità di indossare i seguenti Dispositivi di Protezione Individuale (DPI):</t>
  </si>
  <si>
    <t>DPI</t>
  </si>
  <si>
    <t>guanti</t>
  </si>
  <si>
    <t>mascherina</t>
  </si>
  <si>
    <t>occhiali</t>
  </si>
  <si>
    <t>scarpe</t>
  </si>
  <si>
    <t>cuffie</t>
  </si>
  <si>
    <t>camice</t>
  </si>
  <si>
    <t>nessun DPI</t>
  </si>
  <si>
    <t>Specificare altro</t>
  </si>
  <si>
    <t>e-mail</t>
  </si>
  <si>
    <t>Specificare se altro</t>
  </si>
  <si>
    <t>ROA-C</t>
  </si>
  <si>
    <t>CEM</t>
  </si>
  <si>
    <t>ROA-nC</t>
  </si>
  <si>
    <t>Specify which used to uniquely identify people in your home country</t>
  </si>
  <si>
    <t>Qualifica</t>
  </si>
  <si>
    <t>Descrizione</t>
  </si>
  <si>
    <t>etich1-&gt;</t>
  </si>
  <si>
    <t>etich2-&gt;</t>
  </si>
  <si>
    <t>etich3-&gt;</t>
  </si>
  <si>
    <t>etich4-&gt;</t>
  </si>
  <si>
    <t>Uffici Risorgimento 2</t>
  </si>
  <si>
    <t>3-021 Analisi Chimica</t>
  </si>
  <si>
    <t>3-024 Biochimica</t>
  </si>
  <si>
    <t>3-023 Fermentazione</t>
  </si>
  <si>
    <t>3-022 Microbiologia</t>
  </si>
  <si>
    <t>3-026 Chim. Estrazione</t>
  </si>
  <si>
    <t>3-011 Chim. Polimeri</t>
  </si>
  <si>
    <t>1-012 Lab. Tecnologico</t>
  </si>
  <si>
    <t>1-021 Lab. Str. Reologia</t>
  </si>
  <si>
    <t>1-022 Lab. Elettrico</t>
  </si>
  <si>
    <t>1-001 Lab. Prove Mecc.</t>
  </si>
  <si>
    <t>1-004 Raggi X</t>
  </si>
  <si>
    <t>1-023 Lab. Polveri</t>
  </si>
  <si>
    <t>1-002 Lab. Tecn. Mat. Costr.</t>
  </si>
  <si>
    <t>1-003 Lab. SEM e SOM</t>
  </si>
  <si>
    <t>1-024 Lab. Materiali</t>
  </si>
  <si>
    <t>1-026 Lab. Chim. Applicata</t>
  </si>
  <si>
    <t>1-027 Lab. Cls Fresco</t>
  </si>
  <si>
    <t>1-029 Lab. Forni</t>
  </si>
  <si>
    <t>1-019 Lab. Microporosità</t>
  </si>
  <si>
    <t>1-035 Lab Membrane</t>
  </si>
  <si>
    <t>1-050 Lab. Chim-Fisico 1</t>
  </si>
  <si>
    <t>1-036 Lab. Chim-Fisico 2</t>
  </si>
  <si>
    <t xml:space="preserve"> </t>
  </si>
  <si>
    <t>Nessuna ulteriore opzione</t>
  </si>
  <si>
    <t xml:space="preserve">                   indicare ore approssimative sett/mens/annuali</t>
  </si>
  <si>
    <t>Altri Lab</t>
  </si>
  <si>
    <t>&lt; Altro</t>
  </si>
  <si>
    <t>&lt; Scelta 1</t>
  </si>
  <si>
    <t>&lt; Scelta 2</t>
  </si>
  <si>
    <t>&lt; Scelta 3</t>
  </si>
  <si>
    <t>&lt; Scelte concatenate</t>
  </si>
  <si>
    <t>&gt;5 ore</t>
  </si>
  <si>
    <t>4-5 ore</t>
  </si>
  <si>
    <t>1-3 ore</t>
  </si>
  <si>
    <t>occasionale</t>
  </si>
  <si>
    <t>&lt;1 ora</t>
  </si>
  <si>
    <t>Sezione DPI: Comunicazione</t>
  </si>
  <si>
    <t>M</t>
  </si>
  <si>
    <t>F</t>
  </si>
  <si>
    <t>Anagrafica</t>
  </si>
  <si>
    <t>Record di trasferimento</t>
  </si>
  <si>
    <t>roberto.carli@unibo.it</t>
  </si>
  <si>
    <t>Dati</t>
  </si>
  <si>
    <t>Dichiarazioni</t>
  </si>
  <si>
    <t>Tabelle</t>
  </si>
  <si>
    <t>x</t>
  </si>
  <si>
    <t>Trasferimento</t>
  </si>
  <si>
    <t>Si rammenta che l'invio con posta elettronica del documento conferma la compilazione a cura dell'RDRL</t>
  </si>
  <si>
    <t>Indicazioni per salvataggio dati</t>
  </si>
  <si>
    <t>Nome_RDRL</t>
  </si>
  <si>
    <t>dal</t>
  </si>
  <si>
    <t>al</t>
  </si>
  <si>
    <t>Nome_Ospite</t>
  </si>
  <si>
    <t>Ruolo</t>
  </si>
  <si>
    <t>Struttura</t>
  </si>
  <si>
    <t>Strutture</t>
  </si>
  <si>
    <t>Attività</t>
  </si>
  <si>
    <t>Rumore</t>
  </si>
  <si>
    <t>Vibrazioni</t>
  </si>
  <si>
    <t>Chimico</t>
  </si>
  <si>
    <t>Meccanico</t>
  </si>
  <si>
    <t>Atmosfere esplosive</t>
  </si>
  <si>
    <t>Attività in esterno</t>
  </si>
  <si>
    <t>&lt;rischi</t>
  </si>
  <si>
    <t>&lt;sost</t>
  </si>
  <si>
    <t>&lt;esp</t>
  </si>
  <si>
    <t>Sost</t>
  </si>
  <si>
    <t>Esp</t>
  </si>
  <si>
    <t>Osp_nato_a</t>
  </si>
  <si>
    <t>Osp_nato_il</t>
  </si>
  <si>
    <t>Osp_s</t>
  </si>
  <si>
    <t>Osp_res</t>
  </si>
  <si>
    <t>Osp_com</t>
  </si>
  <si>
    <t>Osp_prov</t>
  </si>
  <si>
    <t>Osp_mail</t>
  </si>
  <si>
    <t>Osp_tel</t>
  </si>
  <si>
    <t>Osp_CF</t>
  </si>
  <si>
    <t>Osp_ente</t>
  </si>
  <si>
    <t>Osp_ruoloEnte</t>
  </si>
  <si>
    <t>Stampa</t>
  </si>
  <si>
    <t>(data prevista di fine attività)</t>
  </si>
  <si>
    <t>Dichiarazioni RDRL</t>
  </si>
  <si>
    <t xml:space="preserve">fino al giorno </t>
  </si>
  <si>
    <t xml:space="preserve">   Compilare le voci nella dichiarazione RDRL e nell'anagrafica del Lavoratore</t>
  </si>
  <si>
    <t>Anagrafica del lavoratore da compilarsi a cura del lavoratore / Registration of the worker</t>
  </si>
  <si>
    <t>Matricola</t>
  </si>
  <si>
    <t>Assegnista CIRI</t>
  </si>
  <si>
    <t>andrea.toschi@unibo.it</t>
  </si>
  <si>
    <t>* campo obbligatorio per i soli lavoratori provenienti da altra Università o Ente - Please indicate complete name of organization not only acronym and country</t>
  </si>
  <si>
    <t>* campo opzionale - optional field</t>
  </si>
  <si>
    <t>Formazione sulla Sicurezza / Safety Training</t>
  </si>
  <si>
    <t>L'accesso ai locali del Dipartimento è consentito solo previa formazione e informazione in materia di Sicurezza del Lavoro. Inviare gli attestati di avvenuta formazione ai sensi del D.Lgs. 81/2008 (Moduli 1 e 2 forniti in e-learnig e, se richiesto, Modulo 3 fornito in frontale) a andrea.toschi@unibo.it e roberto.carli@unibo.it.</t>
  </si>
  <si>
    <t>Modulo 4:</t>
  </si>
  <si>
    <t>Module 4:</t>
  </si>
  <si>
    <t>Altra formazione:</t>
  </si>
  <si>
    <t>Other training:</t>
  </si>
  <si>
    <r>
      <t xml:space="preserve">Indicare il titolo del corso - </t>
    </r>
    <r>
      <rPr>
        <i/>
        <sz val="8"/>
        <color theme="1"/>
        <rFont val="Calibri"/>
        <family val="2"/>
        <scheme val="minor"/>
      </rPr>
      <t>Please write the name of the Safety Course</t>
    </r>
  </si>
  <si>
    <r>
      <t xml:space="preserve">sesso </t>
    </r>
    <r>
      <rPr>
        <i/>
        <sz val="11"/>
        <color theme="1"/>
        <rFont val="Calibri"/>
        <family val="2"/>
        <scheme val="minor"/>
      </rPr>
      <t>gender</t>
    </r>
  </si>
  <si>
    <r>
      <t xml:space="preserve">residente in via </t>
    </r>
    <r>
      <rPr>
        <i/>
        <sz val="11"/>
        <color theme="1"/>
        <rFont val="Calibri"/>
        <family val="2"/>
        <scheme val="minor"/>
      </rPr>
      <t>address</t>
    </r>
  </si>
  <si>
    <r>
      <t xml:space="preserve">Altra Università o Ente di provenienza </t>
    </r>
    <r>
      <rPr>
        <i/>
        <sz val="11"/>
        <color theme="1"/>
        <rFont val="Calibri"/>
        <family val="2"/>
        <scheme val="minor"/>
      </rPr>
      <t xml:space="preserve">University or other organization </t>
    </r>
  </si>
  <si>
    <r>
      <t xml:space="preserve">Ruolo nell'altra Università o Ente di provenienza  </t>
    </r>
    <r>
      <rPr>
        <i/>
        <sz val="11"/>
        <color theme="1"/>
        <rFont val="Calibri"/>
        <family val="2"/>
        <scheme val="minor"/>
      </rPr>
      <t xml:space="preserve">Role in the own organization </t>
    </r>
    <r>
      <rPr>
        <sz val="11"/>
        <color theme="1"/>
        <rFont val="Calibri"/>
        <family val="2"/>
        <scheme val="minor"/>
      </rPr>
      <t>(Prof./Dott./PhD/………)</t>
    </r>
  </si>
  <si>
    <r>
      <rPr>
        <sz val="8"/>
        <color theme="1"/>
        <rFont val="Calibri"/>
        <family val="2"/>
        <scheme val="minor"/>
      </rPr>
      <t xml:space="preserve">Attestato conseguito </t>
    </r>
    <r>
      <rPr>
        <i/>
        <sz val="8"/>
        <color theme="1"/>
        <rFont val="Calibri"/>
        <family val="2"/>
        <scheme val="minor"/>
      </rPr>
      <t xml:space="preserve"> Certificate Owned</t>
    </r>
  </si>
  <si>
    <r>
      <t xml:space="preserve">            comune</t>
    </r>
    <r>
      <rPr>
        <i/>
        <sz val="11"/>
        <color theme="1"/>
        <rFont val="Calibri"/>
        <family val="2"/>
        <scheme val="minor"/>
      </rPr>
      <t xml:space="preserve"> city</t>
    </r>
  </si>
  <si>
    <r>
      <t xml:space="preserve">                  tel </t>
    </r>
    <r>
      <rPr>
        <i/>
        <sz val="11"/>
        <color theme="1"/>
        <rFont val="Calibri"/>
        <family val="2"/>
        <scheme val="minor"/>
      </rPr>
      <t>phone</t>
    </r>
  </si>
  <si>
    <t>To enter in Department spaces is allowed only against Occupational Health and Safety Training Courses. Email the certificate regarding the completed activity as Leg. Decree 81/08 (Modules 1 and 2 and Module 3 if required) to andrea.toschi@unibo.it and roberto.carli@unibo.it</t>
  </si>
  <si>
    <t>Formazione sicurezza</t>
  </si>
  <si>
    <t>M1</t>
  </si>
  <si>
    <t>M2</t>
  </si>
  <si>
    <t>M3</t>
  </si>
  <si>
    <t>M4</t>
  </si>
  <si>
    <t>Altro1</t>
  </si>
  <si>
    <t>Altro2</t>
  </si>
  <si>
    <t>prov country</t>
  </si>
  <si>
    <r>
      <rPr>
        <sz val="8"/>
        <color theme="1"/>
        <rFont val="Calibri"/>
        <family val="2"/>
        <scheme val="minor"/>
      </rPr>
      <t xml:space="preserve">Data                     </t>
    </r>
    <r>
      <rPr>
        <i/>
        <sz val="8"/>
        <color theme="1"/>
        <rFont val="Calibri"/>
        <family val="2"/>
        <scheme val="minor"/>
      </rPr>
      <t>Date</t>
    </r>
  </si>
  <si>
    <r>
      <t xml:space="preserve">Data - </t>
    </r>
    <r>
      <rPr>
        <i/>
        <sz val="8"/>
        <color theme="1"/>
        <rFont val="Calibri"/>
        <family val="2"/>
        <scheme val="minor"/>
      </rPr>
      <t>Date</t>
    </r>
  </si>
  <si>
    <r>
      <t xml:space="preserve">         Matricola </t>
    </r>
    <r>
      <rPr>
        <i/>
        <sz val="11"/>
        <color theme="1"/>
        <rFont val="Calibri"/>
        <family val="2"/>
        <scheme val="minor"/>
      </rPr>
      <t>University register</t>
    </r>
  </si>
  <si>
    <r>
      <t xml:space="preserve">                       Nome     </t>
    </r>
    <r>
      <rPr>
        <i/>
        <sz val="11"/>
        <color theme="1"/>
        <rFont val="Calibri"/>
        <family val="2"/>
        <scheme val="minor"/>
      </rPr>
      <t>First Name</t>
    </r>
  </si>
  <si>
    <r>
      <t xml:space="preserve">                  Cognome </t>
    </r>
    <r>
      <rPr>
        <i/>
        <sz val="11"/>
        <color theme="1"/>
        <rFont val="Calibri"/>
        <family val="2"/>
        <scheme val="minor"/>
      </rPr>
      <t>Last Name</t>
    </r>
  </si>
  <si>
    <t>Cognome_Ospite</t>
  </si>
  <si>
    <t>REGISTRAZIONE INFORMAZIONE, FORMAZIONE ED ADDESTRAMENTO</t>
  </si>
  <si>
    <t>Attività di informazione, procedure operative ed addestramento che verranno fornite a cura dell'RDRL o di suoi collaboratori al Lavoratore</t>
  </si>
  <si>
    <t>Argomenti</t>
  </si>
  <si>
    <t>Modalità</t>
  </si>
  <si>
    <t>Formatore</t>
  </si>
  <si>
    <t>Informazioni generali</t>
  </si>
  <si>
    <t>Procedure operative</t>
  </si>
  <si>
    <t>Addestramento</t>
  </si>
  <si>
    <t>Formazione frontale</t>
  </si>
  <si>
    <t>Documentazione</t>
  </si>
  <si>
    <t>Attività pratica</t>
  </si>
  <si>
    <t>PIV</t>
  </si>
  <si>
    <t>Membrane</t>
  </si>
  <si>
    <t>Diffusione in Polimeri</t>
  </si>
  <si>
    <t>Biotecnologie</t>
  </si>
  <si>
    <t>Idrogeno</t>
  </si>
  <si>
    <t>Fotocatalisi</t>
  </si>
  <si>
    <t>Bioreattori</t>
  </si>
  <si>
    <t>GC - HPLC</t>
  </si>
  <si>
    <t>Autoclave - Fermentatore</t>
  </si>
  <si>
    <t>Analisi dell'immagine</t>
  </si>
  <si>
    <t>Mezzi porosi</t>
  </si>
  <si>
    <t>NMR</t>
  </si>
  <si>
    <t>Porosimetro a mercurio</t>
  </si>
  <si>
    <t>Ottica</t>
  </si>
  <si>
    <t>Tarature</t>
  </si>
  <si>
    <t>Analisi non distruttive</t>
  </si>
  <si>
    <t>Fanghi</t>
  </si>
  <si>
    <t>Permeabilità</t>
  </si>
  <si>
    <t>Tetto verde</t>
  </si>
  <si>
    <t>3-037 Lab. Didattico</t>
  </si>
  <si>
    <t>3-019a Celle Frigo</t>
  </si>
  <si>
    <t>Celle Frigorifere</t>
  </si>
  <si>
    <t>Scelta Laboratori</t>
  </si>
  <si>
    <t>Area</t>
  </si>
  <si>
    <t>REGISTRAZIONE PER IL PRIMO ACCESSO DEL LAVORATORE O EQUIPARATO NEI LABORATORI O STRUTTURE DEL DIPARTIMENTO</t>
  </si>
  <si>
    <r>
      <t xml:space="preserve">nato/a a </t>
    </r>
    <r>
      <rPr>
        <i/>
        <sz val="11"/>
        <color theme="1"/>
        <rFont val="Calibri"/>
        <family val="2"/>
        <scheme val="minor"/>
      </rPr>
      <t>birthplace</t>
    </r>
  </si>
  <si>
    <r>
      <t xml:space="preserve">il                       </t>
    </r>
    <r>
      <rPr>
        <i/>
        <sz val="11"/>
        <color theme="1"/>
        <rFont val="Calibri"/>
        <family val="2"/>
        <scheme val="minor"/>
      </rPr>
      <t xml:space="preserve"> birthdate</t>
    </r>
  </si>
  <si>
    <r>
      <t xml:space="preserve">      Codice Fiscale </t>
    </r>
    <r>
      <rPr>
        <i/>
        <sz val="11"/>
        <color theme="1"/>
        <rFont val="Calibri"/>
        <family val="2"/>
        <scheme val="minor"/>
      </rPr>
      <t>Tax number</t>
    </r>
  </si>
  <si>
    <t>Modulo 1: Formazione Generale</t>
  </si>
  <si>
    <t>Modulo 2: Formazione sulla Sicurezza - parte specifica 1</t>
  </si>
  <si>
    <t>Modulo 3: Formazione sulla Sicurezza - parte specifica 2</t>
  </si>
  <si>
    <t>Module 1: Safety General Training</t>
  </si>
  <si>
    <t>Module 2: Safety Specific Training - part 1</t>
  </si>
  <si>
    <t>Module 3: Safety Specific Training - part 2</t>
  </si>
  <si>
    <r>
      <rPr>
        <b/>
        <sz val="11"/>
        <color theme="1"/>
        <rFont val="Calibri"/>
        <family val="2"/>
        <scheme val="minor"/>
      </rPr>
      <t>FATTORI DI RISCHIO POTENZIALMENTE PRESENTI</t>
    </r>
    <r>
      <rPr>
        <sz val="11"/>
        <color theme="1"/>
        <rFont val="Calibri"/>
        <family val="2"/>
        <scheme val="minor"/>
      </rPr>
      <t xml:space="preserve"> (barrare le voci che interessano)</t>
    </r>
  </si>
  <si>
    <t>Visiting guests</t>
  </si>
  <si>
    <t>etich5-&gt;</t>
  </si>
  <si>
    <t xml:space="preserve">                                                                                                                                                                                              Specificare se ALTRO</t>
  </si>
  <si>
    <t xml:space="preserve">                           Completare con le indicazioni che identificano il Dottorato ------&gt;                                                                                                                    Ciclo:                                                                                      Dottorato in:</t>
  </si>
  <si>
    <t>Ciclo</t>
  </si>
  <si>
    <t>Dottorato in:</t>
  </si>
  <si>
    <t>Dottorato_in</t>
  </si>
  <si>
    <t>Sicurezza e Servizi Informatici / Computer Security</t>
  </si>
  <si>
    <t>Sicurezza Informatica</t>
  </si>
  <si>
    <t>Conferma lettura</t>
  </si>
  <si>
    <r>
      <t xml:space="preserve">Dichiaro di aver letto e di accettare le regole riportate nell'allegato </t>
    </r>
    <r>
      <rPr>
        <b/>
        <sz val="11"/>
        <color theme="1"/>
        <rFont val="Calibri"/>
        <family val="2"/>
        <scheme val="minor"/>
      </rPr>
      <t>Sicurezza e Servizi Informatici</t>
    </r>
    <r>
      <rPr>
        <sz val="11"/>
        <color theme="1"/>
        <rFont val="Calibri"/>
        <family val="2"/>
        <scheme val="minor"/>
      </rPr>
      <t xml:space="preserve"> scaricato dal seguente indirizzo:</t>
    </r>
  </si>
  <si>
    <t>I hereby declare to have read and abide by the document Computer Security downloaded at:</t>
  </si>
  <si>
    <t>Per conferma</t>
  </si>
  <si>
    <t>To confirm</t>
  </si>
  <si>
    <t>Compilare la pagina RDRL evidenziata con la linguetta azzurra</t>
  </si>
  <si>
    <r>
      <t>Anagrafica Lavoratore/</t>
    </r>
    <r>
      <rPr>
        <b/>
        <i/>
        <sz val="14"/>
        <color theme="4" tint="-0.499984740745262"/>
        <rFont val="Calibri"/>
        <family val="2"/>
        <scheme val="minor"/>
      </rPr>
      <t>Registration Worker</t>
    </r>
  </si>
  <si>
    <r>
      <t xml:space="preserve">To continue go to page </t>
    </r>
    <r>
      <rPr>
        <b/>
        <sz val="14"/>
        <color theme="9" tint="-0.499984740745262"/>
        <rFont val="Calibri"/>
        <family val="2"/>
        <scheme val="minor"/>
      </rPr>
      <t>Main Form</t>
    </r>
    <r>
      <rPr>
        <b/>
        <i/>
        <sz val="14"/>
        <color rgb="FF0070C0"/>
        <rFont val="Calibri"/>
        <family val="2"/>
        <scheme val="minor"/>
      </rPr>
      <t>, save the file and send it by email to the RDRL</t>
    </r>
  </si>
  <si>
    <t>Scegliere una o più Strutture</t>
  </si>
  <si>
    <t>Salvare ed inviare in posta elettronica a roberto.carli@unibo.it e andrea.toschi@unibo.it</t>
  </si>
  <si>
    <r>
      <rPr>
        <sz val="14"/>
        <color theme="1"/>
        <rFont val="Calibri"/>
        <family val="2"/>
        <scheme val="minor"/>
      </rPr>
      <t>Compilare la pagina Lavoratore - Worker evidenziata con la linguetta gialla</t>
    </r>
    <r>
      <rPr>
        <i/>
        <sz val="14"/>
        <color theme="1"/>
        <rFont val="Calibri"/>
        <family val="2"/>
        <scheme val="minor"/>
      </rPr>
      <t xml:space="preserve">    Fill in the page</t>
    </r>
    <r>
      <rPr>
        <sz val="14"/>
        <color theme="1"/>
        <rFont val="Calibri"/>
        <family val="2"/>
        <scheme val="minor"/>
      </rPr>
      <t xml:space="preserve"> Lavoratore</t>
    </r>
    <r>
      <rPr>
        <i/>
        <sz val="14"/>
        <color theme="1"/>
        <rFont val="Calibri"/>
        <family val="2"/>
        <scheme val="minor"/>
      </rPr>
      <t xml:space="preserve"> - Worked highlighted in yellow</t>
    </r>
  </si>
  <si>
    <r>
      <t xml:space="preserve">Per proseguire andare alla pagina </t>
    </r>
    <r>
      <rPr>
        <b/>
        <sz val="14"/>
        <color theme="9" tint="-0.499984740745262"/>
        <rFont val="Calibri"/>
        <family val="2"/>
        <scheme val="minor"/>
      </rPr>
      <t>Menù Principale</t>
    </r>
    <r>
      <rPr>
        <b/>
        <i/>
        <sz val="14"/>
        <color rgb="FF0070C0"/>
        <rFont val="Calibri"/>
        <family val="2"/>
        <scheme val="minor"/>
      </rPr>
      <t>, salvare il file ed inviarlo in posta elettronica all'RDRL</t>
    </r>
  </si>
  <si>
    <t>Tirocinante per tesi</t>
  </si>
  <si>
    <t>Tirocinante curriculare</t>
  </si>
  <si>
    <t>Health and Technologies</t>
  </si>
  <si>
    <t>Ingegneria Civile, Chimica, Ambientale e dei Materiali</t>
  </si>
  <si>
    <t>Monitoraggio e Gestione delle Strutture e dell'Ambiente (SEHM2)</t>
  </si>
  <si>
    <t>Beni Culturali e Ambientali</t>
  </si>
  <si>
    <t>Dottorati</t>
  </si>
  <si>
    <t>https://dicam.unibo.it/it/dipartimento/servizi-tecnici-e-amministrativi/servizi-informatici</t>
  </si>
  <si>
    <t xml:space="preserve">        le seguenti strutture/laboratori del DICAM</t>
  </si>
  <si>
    <t xml:space="preserve">               Per le strutture selezionate</t>
  </si>
  <si>
    <t>1-012B Lab. Sportivo</t>
  </si>
  <si>
    <t>Lab Prove</t>
  </si>
  <si>
    <t>Lab Preparazione</t>
  </si>
  <si>
    <t>341_WPTE_96</t>
  </si>
  <si>
    <t>341_WPTE_74</t>
  </si>
  <si>
    <t>341_WPTE_75</t>
  </si>
  <si>
    <t>341_WPTE_73</t>
  </si>
  <si>
    <t>341_WP01_61</t>
  </si>
  <si>
    <t>341_WP01_63</t>
  </si>
  <si>
    <t>341_WP01_66</t>
  </si>
  <si>
    <t>341_WP01_68</t>
  </si>
  <si>
    <t>341_WP01_73</t>
  </si>
  <si>
    <t>341_WP01_74</t>
  </si>
  <si>
    <t>341_WPTE_76-79</t>
  </si>
  <si>
    <t>342_WPTE_1-035</t>
  </si>
  <si>
    <t>342_WPTE_1-050</t>
  </si>
  <si>
    <t>342_WPTE_1-036</t>
  </si>
  <si>
    <t>341_WPTE_04/11</t>
  </si>
  <si>
    <t>341_WPTE_03/13-14</t>
  </si>
  <si>
    <t>341_WPTE_18/341_WP01_18</t>
  </si>
  <si>
    <t>341_WPTE_16-17/341_WP01_24</t>
  </si>
  <si>
    <t>341_WPTE_23</t>
  </si>
  <si>
    <t>341_WPTE_25-26/2C</t>
  </si>
  <si>
    <t>341_WPTE_15/2A-B</t>
  </si>
  <si>
    <t>341_WPTE_23/341_WP01_25</t>
  </si>
  <si>
    <t>341_WPTE_12</t>
  </si>
  <si>
    <t>342_WPTE_1-001</t>
  </si>
  <si>
    <t>342_WPTE_1-004</t>
  </si>
  <si>
    <t>342_WPTE_1-023</t>
  </si>
  <si>
    <t>342_WPTE_1-002</t>
  </si>
  <si>
    <t>342_WPTE_1-003</t>
  </si>
  <si>
    <t>342_WPTE_1-024</t>
  </si>
  <si>
    <t>342_WPTE_1-026</t>
  </si>
  <si>
    <t>342_WPTE_1-027</t>
  </si>
  <si>
    <t>342_WPTE_1-029</t>
  </si>
  <si>
    <t>342_WPTE_1-019</t>
  </si>
  <si>
    <t>342_WPTE_1-021</t>
  </si>
  <si>
    <t>342_WPTE_1-022</t>
  </si>
  <si>
    <t>342_WP01_3-017</t>
  </si>
  <si>
    <t>342_WP01_3-020</t>
  </si>
  <si>
    <t>342_WP01_3-016</t>
  </si>
  <si>
    <t>342_WP01_3-012</t>
  </si>
  <si>
    <t>342_WP01_3-013</t>
  </si>
  <si>
    <t>342_WP01_3-015</t>
  </si>
  <si>
    <t>342_WPTE_1-012</t>
  </si>
  <si>
    <t>342_WPTE_1-012B</t>
  </si>
  <si>
    <t>342_WP01_3-037</t>
  </si>
  <si>
    <t>342_WP01_3-009/3-010/3-019b</t>
  </si>
  <si>
    <t>342_WP01_3-021</t>
  </si>
  <si>
    <t>342_WP01_3-024</t>
  </si>
  <si>
    <t>342_WP01_3-023</t>
  </si>
  <si>
    <t>342_WP01_3-022</t>
  </si>
  <si>
    <t>342_WP01_3-011</t>
  </si>
  <si>
    <t>342_WP01_3-026</t>
  </si>
  <si>
    <t>342_WP01_3-019a</t>
  </si>
  <si>
    <t>Record di servizio ….....</t>
  </si>
  <si>
    <t>…. per le strutture PAL</t>
  </si>
  <si>
    <t>…. per i labs selezionati</t>
  </si>
  <si>
    <t>Laboratori critici</t>
  </si>
  <si>
    <t>3-017 Chimica II</t>
  </si>
  <si>
    <t>3-020 Strumentazione II</t>
  </si>
  <si>
    <t>3-016 Chimica I</t>
  </si>
  <si>
    <t>3-012 Mater. Compositi</t>
  </si>
  <si>
    <t>3-013 Strumentazione I</t>
  </si>
  <si>
    <t>3-015 Chim. Polimeri III</t>
  </si>
  <si>
    <t>….. per la scheda individuale esposizione al rischio</t>
  </si>
  <si>
    <t>Scheda individuale</t>
  </si>
  <si>
    <t>Ordinamento scelta Laboratori</t>
  </si>
  <si>
    <t>Sede di lavoro</t>
  </si>
  <si>
    <t>Sedi di servizio</t>
  </si>
  <si>
    <t>SedeLav</t>
  </si>
  <si>
    <r>
      <rPr>
        <sz val="8"/>
        <color theme="1"/>
        <rFont val="Calibri"/>
        <family val="2"/>
        <scheme val="minor"/>
      </rPr>
      <t xml:space="preserve">Mi sono iscritto alla prima edizione disponibile
</t>
    </r>
    <r>
      <rPr>
        <i/>
        <sz val="8"/>
        <color theme="1"/>
        <rFont val="Calibri"/>
        <family val="2"/>
        <scheme val="minor"/>
      </rPr>
      <t>I signed up for the first available edition</t>
    </r>
  </si>
  <si>
    <t>ModuloRegistrazioneDICAM_rel05a-2025 Inserimento della selezione dei Labs. Quando scelto almeno uno dei Labs con Rischio NON irrilevante segnalazione in cella C17. Tolta opzione 60 gg per la formazione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</si>
</sst>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;@"/>
    <numFmt numFmtId="165" formatCode=";;;"/>
  </numFmts>
  <fonts count="3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6" tint="-0.249977111117893"/>
      <name val="Trajan-Regular"/>
    </font>
    <font>
      <sz val="8"/>
      <color rgb="FF000000"/>
      <name val="Segoe UI"/>
      <family val="2"/>
    </font>
    <font>
      <u/>
      <sz val="11"/>
      <color theme="10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i/>
      <sz val="8"/>
      <color rgb="FFFF0000"/>
      <name val="Calibri"/>
      <family val="2"/>
      <scheme val="minor"/>
    </font>
    <font>
      <sz val="11"/>
      <name val="Calibri"/>
      <family val="2"/>
      <scheme val="minor"/>
    </font>
    <font>
      <i/>
      <sz val="11"/>
      <color rgb="FF0070C0"/>
      <name val="Calibri"/>
      <family val="2"/>
      <scheme val="minor"/>
    </font>
    <font>
      <sz val="8"/>
      <color rgb="FF0070C0"/>
      <name val="Calibri"/>
      <family val="2"/>
      <scheme val="minor"/>
    </font>
    <font>
      <sz val="8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4"/>
      <color theme="4" tint="-0.499984740745262"/>
      <name val="Calibri"/>
      <family val="2"/>
      <scheme val="minor"/>
    </font>
    <font>
      <b/>
      <sz val="14"/>
      <color theme="4" tint="0.3999755851924192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i/>
      <sz val="14"/>
      <color theme="4" tint="-0.499984740745262"/>
      <name val="Calibri"/>
      <family val="2"/>
      <scheme val="minor"/>
    </font>
    <font>
      <b/>
      <i/>
      <sz val="14"/>
      <color rgb="FF0070C0"/>
      <name val="Calibri"/>
      <family val="2"/>
      <scheme val="minor"/>
    </font>
    <font>
      <b/>
      <sz val="14"/>
      <color theme="9" tint="-0.499984740745262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rgb="FF0070C0"/>
      </left>
      <right/>
      <top style="thin">
        <color rgb="FF0070C0"/>
      </top>
      <bottom/>
      <diagonal/>
    </border>
    <border>
      <left/>
      <right/>
      <top style="thin">
        <color rgb="FF0070C0"/>
      </top>
      <bottom/>
      <diagonal/>
    </border>
    <border>
      <left/>
      <right style="thin">
        <color rgb="FF0070C0"/>
      </right>
      <top style="thin">
        <color rgb="FF0070C0"/>
      </top>
      <bottom/>
      <diagonal/>
    </border>
    <border>
      <left style="thin">
        <color rgb="FF0070C0"/>
      </left>
      <right/>
      <top/>
      <bottom/>
      <diagonal/>
    </border>
    <border>
      <left/>
      <right style="thin">
        <color rgb="FF0070C0"/>
      </right>
      <top/>
      <bottom/>
      <diagonal/>
    </border>
    <border>
      <left style="thin">
        <color rgb="FF0070C0"/>
      </left>
      <right/>
      <top/>
      <bottom style="thin">
        <color rgb="FF0070C0"/>
      </bottom>
      <diagonal/>
    </border>
    <border>
      <left/>
      <right/>
      <top/>
      <bottom style="thin">
        <color rgb="FF0070C0"/>
      </bottom>
      <diagonal/>
    </border>
    <border>
      <left/>
      <right style="thin">
        <color rgb="FF0070C0"/>
      </right>
      <top/>
      <bottom style="thin">
        <color rgb="FF0070C0"/>
      </bottom>
      <diagonal/>
    </border>
    <border>
      <left style="thin">
        <color rgb="FF0070C0"/>
      </left>
      <right/>
      <top/>
      <bottom style="medium">
        <color rgb="FF0070C0"/>
      </bottom>
      <diagonal/>
    </border>
    <border>
      <left/>
      <right/>
      <top/>
      <bottom style="medium">
        <color rgb="FF0070C0"/>
      </bottom>
      <diagonal/>
    </border>
    <border>
      <left/>
      <right style="thin">
        <color rgb="FF0070C0"/>
      </right>
      <top/>
      <bottom style="medium">
        <color rgb="FF0070C0"/>
      </bottom>
      <diagonal/>
    </border>
    <border>
      <left style="thin">
        <color rgb="FF0070C0"/>
      </left>
      <right/>
      <top style="medium">
        <color rgb="FF0070C0"/>
      </top>
      <bottom/>
      <diagonal/>
    </border>
    <border>
      <left/>
      <right/>
      <top style="medium">
        <color rgb="FF0070C0"/>
      </top>
      <bottom/>
      <diagonal/>
    </border>
    <border>
      <left/>
      <right style="thin">
        <color rgb="FF0070C0"/>
      </right>
      <top style="medium">
        <color rgb="FF0070C0"/>
      </top>
      <bottom/>
      <diagonal/>
    </border>
    <border>
      <left style="thin">
        <color rgb="FF0070C0"/>
      </left>
      <right/>
      <top style="thin">
        <color rgb="FF0070C0"/>
      </top>
      <bottom style="thin">
        <color rgb="FF0070C0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 style="thin">
        <color rgb="FF0070C0"/>
      </right>
      <top style="thin">
        <color rgb="FF0070C0"/>
      </top>
      <bottom style="thin">
        <color rgb="FF0070C0"/>
      </bottom>
      <diagonal/>
    </border>
    <border>
      <left style="medium">
        <color rgb="FF0070C0"/>
      </left>
      <right/>
      <top style="medium">
        <color rgb="FF0070C0"/>
      </top>
      <bottom/>
      <diagonal/>
    </border>
    <border>
      <left style="medium">
        <color rgb="FF0070C0"/>
      </left>
      <right/>
      <top/>
      <bottom/>
      <diagonal/>
    </border>
    <border>
      <left style="medium">
        <color rgb="FF0070C0"/>
      </left>
      <right/>
      <top/>
      <bottom style="thin">
        <color rgb="FF0070C0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165">
    <xf numFmtId="0" fontId="0" fillId="0" borderId="0" xfId="0"/>
    <xf numFmtId="0" fontId="0" fillId="2" borderId="4" xfId="0" applyFill="1" applyBorder="1"/>
    <xf numFmtId="14" fontId="0" fillId="3" borderId="0" xfId="0" applyNumberFormat="1" applyFill="1" applyProtection="1">
      <protection locked="0"/>
    </xf>
    <xf numFmtId="0" fontId="0" fillId="2" borderId="0" xfId="0" applyFill="1" applyAlignment="1">
      <alignment vertical="center"/>
    </xf>
    <xf numFmtId="0" fontId="0" fillId="2" borderId="0" xfId="0" applyFill="1" applyAlignment="1" applyProtection="1">
      <alignment vertical="top" wrapText="1"/>
      <protection hidden="1"/>
    </xf>
    <xf numFmtId="0" fontId="0" fillId="2" borderId="5" xfId="0" applyFill="1" applyBorder="1" applyAlignment="1" applyProtection="1">
      <alignment vertical="top" wrapText="1"/>
      <protection hidden="1"/>
    </xf>
    <xf numFmtId="0" fontId="0" fillId="0" borderId="0" xfId="0" applyAlignment="1">
      <alignment horizontal="right"/>
    </xf>
    <xf numFmtId="0" fontId="0" fillId="0" borderId="0" xfId="0" quotePrefix="1"/>
    <xf numFmtId="0" fontId="0" fillId="4" borderId="0" xfId="0" applyFill="1"/>
    <xf numFmtId="0" fontId="4" fillId="4" borderId="0" xfId="0" applyFont="1" applyFill="1"/>
    <xf numFmtId="0" fontId="8" fillId="0" borderId="0" xfId="1"/>
    <xf numFmtId="14" fontId="0" fillId="0" borderId="0" xfId="0" applyNumberFormat="1"/>
    <xf numFmtId="0" fontId="0" fillId="2" borderId="0" xfId="0" applyFill="1"/>
    <xf numFmtId="0" fontId="0" fillId="2" borderId="5" xfId="0" applyFill="1" applyBorder="1"/>
    <xf numFmtId="14" fontId="0" fillId="2" borderId="0" xfId="0" applyNumberFormat="1" applyFill="1"/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vertical="top"/>
    </xf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3" fillId="2" borderId="0" xfId="0" applyFont="1" applyFill="1"/>
    <xf numFmtId="0" fontId="0" fillId="2" borderId="0" xfId="0" applyFill="1" applyAlignment="1">
      <alignment vertical="top"/>
    </xf>
    <xf numFmtId="0" fontId="0" fillId="2" borderId="5" xfId="0" applyFill="1" applyBorder="1" applyAlignment="1">
      <alignment vertical="top"/>
    </xf>
    <xf numFmtId="0" fontId="3" fillId="2" borderId="4" xfId="0" applyFont="1" applyFill="1" applyBorder="1"/>
    <xf numFmtId="0" fontId="0" fillId="2" borderId="13" xfId="0" applyFill="1" applyBorder="1"/>
    <xf numFmtId="0" fontId="0" fillId="2" borderId="14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164" fontId="0" fillId="0" borderId="0" xfId="0" applyNumberFormat="1"/>
    <xf numFmtId="0" fontId="3" fillId="2" borderId="0" xfId="0" applyFont="1" applyFill="1" applyAlignment="1">
      <alignment horizontal="center" vertical="top"/>
    </xf>
    <xf numFmtId="0" fontId="3" fillId="2" borderId="10" xfId="0" applyFont="1" applyFill="1" applyBorder="1" applyAlignment="1">
      <alignment horizontal="center" vertical="top"/>
    </xf>
    <xf numFmtId="0" fontId="2" fillId="0" borderId="0" xfId="0" applyFont="1" applyAlignment="1">
      <alignment vertical="center"/>
    </xf>
    <xf numFmtId="0" fontId="0" fillId="0" borderId="0" xfId="0" applyAlignment="1">
      <alignment vertical="top"/>
    </xf>
    <xf numFmtId="0" fontId="3" fillId="0" borderId="0" xfId="0" applyFont="1"/>
    <xf numFmtId="0" fontId="4" fillId="2" borderId="4" xfId="0" applyFont="1" applyFill="1" applyBorder="1"/>
    <xf numFmtId="0" fontId="12" fillId="2" borderId="0" xfId="0" applyFont="1" applyFill="1" applyAlignment="1">
      <alignment horizontal="right"/>
    </xf>
    <xf numFmtId="0" fontId="0" fillId="5" borderId="0" xfId="0" applyFill="1"/>
    <xf numFmtId="0" fontId="0" fillId="5" borderId="0" xfId="0" applyFill="1" applyAlignment="1">
      <alignment vertical="top" wrapText="1"/>
    </xf>
    <xf numFmtId="0" fontId="2" fillId="5" borderId="0" xfId="0" applyFont="1" applyFill="1" applyAlignment="1">
      <alignment vertical="center"/>
    </xf>
    <xf numFmtId="0" fontId="0" fillId="5" borderId="0" xfId="0" applyFill="1" applyProtection="1">
      <protection locked="0"/>
    </xf>
    <xf numFmtId="0" fontId="0" fillId="5" borderId="0" xfId="0" applyFill="1" applyAlignment="1">
      <alignment vertical="top"/>
    </xf>
    <xf numFmtId="0" fontId="0" fillId="5" borderId="0" xfId="0" applyFill="1" applyAlignment="1" applyProtection="1">
      <alignment vertical="top" wrapText="1"/>
      <protection hidden="1"/>
    </xf>
    <xf numFmtId="0" fontId="3" fillId="5" borderId="0" xfId="0" applyFont="1" applyFill="1"/>
    <xf numFmtId="0" fontId="0" fillId="2" borderId="0" xfId="0" applyFill="1" applyAlignment="1">
      <alignment horizontal="right"/>
    </xf>
    <xf numFmtId="0" fontId="0" fillId="2" borderId="4" xfId="0" applyFill="1" applyBorder="1" applyAlignment="1">
      <alignment horizontal="right"/>
    </xf>
    <xf numFmtId="0" fontId="3" fillId="2" borderId="5" xfId="0" applyFont="1" applyFill="1" applyBorder="1"/>
    <xf numFmtId="0" fontId="3" fillId="2" borderId="10" xfId="0" applyFont="1" applyFill="1" applyBorder="1" applyAlignment="1">
      <alignment vertical="center"/>
    </xf>
    <xf numFmtId="0" fontId="3" fillId="2" borderId="10" xfId="0" applyFont="1" applyFill="1" applyBorder="1"/>
    <xf numFmtId="0" fontId="3" fillId="2" borderId="11" xfId="0" applyFont="1" applyFill="1" applyBorder="1"/>
    <xf numFmtId="0" fontId="10" fillId="2" borderId="0" xfId="0" applyFont="1" applyFill="1" applyAlignment="1">
      <alignment vertical="center"/>
    </xf>
    <xf numFmtId="0" fontId="10" fillId="2" borderId="5" xfId="0" applyFont="1" applyFill="1" applyBorder="1" applyAlignment="1">
      <alignment vertical="center"/>
    </xf>
    <xf numFmtId="0" fontId="15" fillId="2" borderId="4" xfId="0" applyFont="1" applyFill="1" applyBorder="1" applyAlignment="1">
      <alignment vertical="center"/>
    </xf>
    <xf numFmtId="0" fontId="0" fillId="2" borderId="0" xfId="0" applyFill="1" applyAlignment="1" applyProtection="1">
      <alignment vertical="center"/>
      <protection locked="0"/>
    </xf>
    <xf numFmtId="0" fontId="3" fillId="2" borderId="0" xfId="0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0" fontId="18" fillId="2" borderId="0" xfId="0" applyFont="1" applyFill="1" applyAlignment="1">
      <alignment vertical="center"/>
    </xf>
    <xf numFmtId="0" fontId="0" fillId="2" borderId="4" xfId="0" applyFill="1" applyBorder="1" applyAlignment="1">
      <alignment horizontal="right" vertical="center"/>
    </xf>
    <xf numFmtId="0" fontId="11" fillId="3" borderId="0" xfId="0" applyFont="1" applyFill="1" applyAlignment="1" applyProtection="1">
      <alignment vertical="center"/>
      <protection locked="0"/>
    </xf>
    <xf numFmtId="0" fontId="0" fillId="2" borderId="5" xfId="0" applyFill="1" applyBorder="1" applyAlignment="1">
      <alignment vertical="center"/>
    </xf>
    <xf numFmtId="0" fontId="3" fillId="2" borderId="13" xfId="0" applyFont="1" applyFill="1" applyBorder="1" applyAlignment="1">
      <alignment horizontal="center" vertical="top"/>
    </xf>
    <xf numFmtId="0" fontId="19" fillId="2" borderId="0" xfId="0" applyFont="1" applyFill="1" applyAlignment="1">
      <alignment vertical="top"/>
    </xf>
    <xf numFmtId="0" fontId="19" fillId="2" borderId="0" xfId="0" applyFont="1" applyFill="1"/>
    <xf numFmtId="0" fontId="0" fillId="2" borderId="4" xfId="0" applyFill="1" applyBorder="1" applyAlignment="1">
      <alignment vertical="top"/>
    </xf>
    <xf numFmtId="0" fontId="3" fillId="2" borderId="0" xfId="0" applyFont="1" applyFill="1" applyAlignment="1">
      <alignment horizontal="left" vertical="top"/>
    </xf>
    <xf numFmtId="1" fontId="0" fillId="0" borderId="0" xfId="0" applyNumberFormat="1"/>
    <xf numFmtId="0" fontId="14" fillId="2" borderId="0" xfId="0" applyFont="1" applyFill="1" applyAlignment="1">
      <alignment vertical="top"/>
    </xf>
    <xf numFmtId="0" fontId="0" fillId="3" borderId="0" xfId="0" applyFill="1" applyAlignment="1" applyProtection="1">
      <alignment horizontal="center" vertical="center"/>
      <protection locked="0"/>
    </xf>
    <xf numFmtId="0" fontId="0" fillId="2" borderId="0" xfId="0" applyFill="1" applyAlignment="1">
      <alignment horizontal="center"/>
    </xf>
    <xf numFmtId="0" fontId="0" fillId="2" borderId="4" xfId="0" applyFill="1" applyBorder="1" applyAlignment="1">
      <alignment horizontal="right" wrapText="1"/>
    </xf>
    <xf numFmtId="0" fontId="0" fillId="2" borderId="0" xfId="0" applyFill="1" applyAlignment="1">
      <alignment horizontal="right" wrapText="1"/>
    </xf>
    <xf numFmtId="0" fontId="14" fillId="2" borderId="0" xfId="0" applyFont="1" applyFill="1" applyAlignment="1">
      <alignment horizontal="center" vertical="top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 applyProtection="1">
      <alignment horizontal="left" vertical="top"/>
      <protection hidden="1"/>
    </xf>
    <xf numFmtId="0" fontId="16" fillId="2" borderId="0" xfId="0" applyFont="1" applyFill="1" applyProtection="1">
      <protection hidden="1"/>
    </xf>
    <xf numFmtId="0" fontId="4" fillId="2" borderId="9" xfId="0" applyFont="1" applyFill="1" applyBorder="1"/>
    <xf numFmtId="0" fontId="14" fillId="2" borderId="10" xfId="0" applyFont="1" applyFill="1" applyBorder="1" applyAlignment="1">
      <alignment vertical="top"/>
    </xf>
    <xf numFmtId="0" fontId="14" fillId="2" borderId="10" xfId="0" applyFont="1" applyFill="1" applyBorder="1" applyAlignment="1">
      <alignment horizontal="center" vertical="top"/>
    </xf>
    <xf numFmtId="0" fontId="0" fillId="2" borderId="0" xfId="0" applyFill="1" applyAlignment="1">
      <alignment horizontal="center" vertical="top"/>
    </xf>
    <xf numFmtId="0" fontId="0" fillId="0" borderId="4" xfId="0" applyBorder="1"/>
    <xf numFmtId="0" fontId="13" fillId="0" borderId="0" xfId="0" applyFont="1" applyAlignment="1">
      <alignment horizontal="center" vertical="top"/>
    </xf>
    <xf numFmtId="0" fontId="0" fillId="2" borderId="0" xfId="0" applyFill="1" applyAlignment="1" applyProtection="1">
      <alignment horizontal="center" vertical="center"/>
      <protection locked="0"/>
    </xf>
    <xf numFmtId="0" fontId="0" fillId="0" borderId="18" xfId="0" applyBorder="1"/>
    <xf numFmtId="0" fontId="0" fillId="2" borderId="19" xfId="0" applyFill="1" applyBorder="1"/>
    <xf numFmtId="0" fontId="0" fillId="2" borderId="20" xfId="0" applyFill="1" applyBorder="1"/>
    <xf numFmtId="0" fontId="24" fillId="2" borderId="0" xfId="0" applyFont="1" applyFill="1" applyAlignment="1">
      <alignment horizontal="left" vertical="center"/>
    </xf>
    <xf numFmtId="0" fontId="15" fillId="2" borderId="0" xfId="0" applyFont="1" applyFill="1"/>
    <xf numFmtId="0" fontId="0" fillId="2" borderId="12" xfId="0" applyFill="1" applyBorder="1"/>
    <xf numFmtId="0" fontId="9" fillId="2" borderId="0" xfId="0" applyFont="1" applyFill="1" applyAlignment="1">
      <alignment vertical="top"/>
    </xf>
    <xf numFmtId="0" fontId="0" fillId="2" borderId="4" xfId="0" applyFill="1" applyBorder="1" applyAlignment="1">
      <alignment horizontal="left" vertical="top"/>
    </xf>
    <xf numFmtId="0" fontId="11" fillId="2" borderId="0" xfId="0" applyFont="1" applyFill="1" applyAlignment="1">
      <alignment vertical="top"/>
    </xf>
    <xf numFmtId="0" fontId="28" fillId="0" borderId="0" xfId="0" applyFont="1"/>
    <xf numFmtId="0" fontId="1" fillId="0" borderId="0" xfId="0" applyFont="1"/>
    <xf numFmtId="0" fontId="1" fillId="0" borderId="0" xfId="0" applyFont="1" applyAlignment="1">
      <alignment horizontal="right"/>
    </xf>
    <xf numFmtId="165" fontId="27" fillId="5" borderId="0" xfId="0" applyNumberFormat="1" applyFont="1" applyFill="1"/>
    <xf numFmtId="0" fontId="0" fillId="6" borderId="0" xfId="0" applyFill="1"/>
    <xf numFmtId="0" fontId="3" fillId="2" borderId="0" xfId="0" applyFont="1" applyFill="1" applyAlignment="1">
      <alignment vertical="top" wrapText="1"/>
    </xf>
    <xf numFmtId="0" fontId="17" fillId="2" borderId="0" xfId="0" applyFont="1" applyFill="1" applyAlignment="1">
      <alignment horizontal="right" vertical="center"/>
    </xf>
    <xf numFmtId="0" fontId="22" fillId="2" borderId="0" xfId="0" applyFont="1" applyFill="1" applyAlignment="1">
      <alignment horizontal="left" vertical="center" wrapText="1"/>
    </xf>
    <xf numFmtId="0" fontId="21" fillId="2" borderId="0" xfId="0" applyFont="1" applyFill="1" applyAlignment="1">
      <alignment horizontal="left" vertical="center" wrapText="1"/>
    </xf>
    <xf numFmtId="0" fontId="6" fillId="2" borderId="1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20" fillId="2" borderId="15" xfId="0" applyFont="1" applyFill="1" applyBorder="1" applyAlignment="1">
      <alignment horizontal="center" wrapText="1"/>
    </xf>
    <xf numFmtId="0" fontId="20" fillId="2" borderId="16" xfId="0" applyFont="1" applyFill="1" applyBorder="1" applyAlignment="1">
      <alignment horizontal="center" wrapText="1"/>
    </xf>
    <xf numFmtId="0" fontId="20" fillId="2" borderId="17" xfId="0" applyFont="1" applyFill="1" applyBorder="1" applyAlignment="1">
      <alignment horizontal="center" wrapText="1"/>
    </xf>
    <xf numFmtId="0" fontId="0" fillId="3" borderId="0" xfId="0" applyFill="1" applyAlignment="1" applyProtection="1">
      <alignment horizontal="center"/>
      <protection locked="0"/>
    </xf>
    <xf numFmtId="0" fontId="3" fillId="2" borderId="0" xfId="0" applyFont="1" applyFill="1" applyAlignment="1">
      <alignment horizontal="center" vertical="top"/>
    </xf>
    <xf numFmtId="0" fontId="1" fillId="2" borderId="4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0" fillId="3" borderId="5" xfId="0" applyFill="1" applyBorder="1" applyAlignment="1" applyProtection="1">
      <alignment horizontal="center"/>
      <protection locked="0"/>
    </xf>
    <xf numFmtId="0" fontId="2" fillId="2" borderId="4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1" fillId="3" borderId="0" xfId="0" applyFont="1" applyFill="1" applyAlignment="1" applyProtection="1">
      <alignment horizontal="center"/>
      <protection locked="0"/>
    </xf>
    <xf numFmtId="0" fontId="1" fillId="3" borderId="5" xfId="0" applyFont="1" applyFill="1" applyBorder="1" applyAlignment="1" applyProtection="1">
      <alignment horizontal="center"/>
      <protection locked="0"/>
    </xf>
    <xf numFmtId="0" fontId="3" fillId="2" borderId="0" xfId="0" applyFont="1" applyFill="1" applyAlignment="1" applyProtection="1">
      <alignment horizontal="center" vertical="top"/>
      <protection hidden="1"/>
    </xf>
    <xf numFmtId="0" fontId="3" fillId="2" borderId="5" xfId="0" applyFont="1" applyFill="1" applyBorder="1" applyAlignment="1" applyProtection="1">
      <alignment horizontal="center" vertical="top"/>
      <protection hidden="1"/>
    </xf>
    <xf numFmtId="0" fontId="0" fillId="2" borderId="4" xfId="0" applyFill="1" applyBorder="1" applyAlignment="1" applyProtection="1">
      <alignment horizontal="left"/>
      <protection hidden="1"/>
    </xf>
    <xf numFmtId="0" fontId="0" fillId="2" borderId="0" xfId="0" applyFill="1" applyAlignment="1" applyProtection="1">
      <alignment horizontal="left"/>
      <protection hidden="1"/>
    </xf>
    <xf numFmtId="0" fontId="0" fillId="2" borderId="5" xfId="0" applyFill="1" applyBorder="1" applyAlignment="1" applyProtection="1">
      <alignment horizontal="left"/>
      <protection hidden="1"/>
    </xf>
    <xf numFmtId="0" fontId="26" fillId="2" borderId="0" xfId="0" applyFont="1" applyFill="1" applyAlignment="1">
      <alignment horizontal="center" vertical="top"/>
    </xf>
    <xf numFmtId="0" fontId="0" fillId="5" borderId="0" xfId="0" applyFill="1" applyAlignment="1">
      <alignment horizontal="left" vertical="top" wrapText="1"/>
    </xf>
    <xf numFmtId="0" fontId="5" fillId="2" borderId="4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14" fontId="1" fillId="2" borderId="0" xfId="0" applyNumberFormat="1" applyFont="1" applyFill="1" applyAlignment="1" applyProtection="1">
      <alignment horizontal="left"/>
      <protection hidden="1"/>
    </xf>
    <xf numFmtId="14" fontId="1" fillId="2" borderId="5" xfId="0" applyNumberFormat="1" applyFont="1" applyFill="1" applyBorder="1" applyAlignment="1" applyProtection="1">
      <alignment horizontal="left"/>
      <protection hidden="1"/>
    </xf>
    <xf numFmtId="0" fontId="14" fillId="2" borderId="0" xfId="0" applyFont="1" applyFill="1" applyAlignment="1" applyProtection="1">
      <alignment horizontal="center" vertical="center" wrapText="1"/>
      <protection locked="0"/>
    </xf>
    <xf numFmtId="0" fontId="14" fillId="2" borderId="5" xfId="0" applyFont="1" applyFill="1" applyBorder="1" applyAlignment="1" applyProtection="1">
      <alignment horizontal="center" vertical="center" wrapText="1"/>
      <protection locked="0"/>
    </xf>
    <xf numFmtId="0" fontId="0" fillId="3" borderId="0" xfId="0" applyFill="1" applyAlignment="1" applyProtection="1">
      <alignment horizontal="left" vertical="center"/>
      <protection locked="0"/>
    </xf>
    <xf numFmtId="0" fontId="0" fillId="2" borderId="0" xfId="0" applyFill="1" applyAlignment="1">
      <alignment horizontal="center"/>
    </xf>
    <xf numFmtId="0" fontId="8" fillId="2" borderId="0" xfId="1" applyFill="1" applyBorder="1" applyAlignment="1" applyProtection="1">
      <alignment horizontal="center"/>
    </xf>
    <xf numFmtId="0" fontId="0" fillId="2" borderId="4" xfId="0" applyFill="1" applyBorder="1" applyAlignment="1">
      <alignment horizontal="left" wrapText="1"/>
    </xf>
    <xf numFmtId="0" fontId="0" fillId="2" borderId="0" xfId="0" applyFill="1" applyAlignment="1">
      <alignment horizontal="left" wrapText="1"/>
    </xf>
    <xf numFmtId="0" fontId="0" fillId="2" borderId="5" xfId="0" applyFill="1" applyBorder="1" applyAlignment="1">
      <alignment horizontal="left" wrapText="1"/>
    </xf>
    <xf numFmtId="0" fontId="19" fillId="2" borderId="4" xfId="0" applyFont="1" applyFill="1" applyBorder="1" applyAlignment="1">
      <alignment horizontal="left" vertical="top" wrapText="1"/>
    </xf>
    <xf numFmtId="0" fontId="19" fillId="2" borderId="0" xfId="0" applyFont="1" applyFill="1" applyAlignment="1">
      <alignment horizontal="left" vertical="top" wrapText="1"/>
    </xf>
    <xf numFmtId="0" fontId="19" fillId="2" borderId="5" xfId="0" applyFont="1" applyFill="1" applyBorder="1" applyAlignment="1">
      <alignment horizontal="left" vertical="top" wrapText="1"/>
    </xf>
    <xf numFmtId="0" fontId="0" fillId="3" borderId="0" xfId="0" applyFill="1" applyAlignment="1" applyProtection="1">
      <alignment horizontal="center" vertical="center"/>
      <protection locked="0"/>
    </xf>
    <xf numFmtId="0" fontId="0" fillId="3" borderId="5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>
      <alignment horizontal="right" wrapText="1"/>
    </xf>
    <xf numFmtId="0" fontId="0" fillId="2" borderId="0" xfId="0" applyFill="1" applyAlignment="1">
      <alignment horizontal="right" wrapText="1"/>
    </xf>
    <xf numFmtId="14" fontId="0" fillId="3" borderId="0" xfId="0" applyNumberFormat="1" applyFill="1" applyAlignment="1" applyProtection="1">
      <alignment horizontal="center" vertical="center"/>
      <protection locked="0"/>
    </xf>
    <xf numFmtId="0" fontId="0" fillId="2" borderId="4" xfId="0" applyFill="1" applyBorder="1" applyAlignment="1">
      <alignment horizontal="right" vertical="center" wrapText="1"/>
    </xf>
    <xf numFmtId="0" fontId="0" fillId="2" borderId="0" xfId="0" applyFill="1" applyAlignment="1">
      <alignment horizontal="right" vertical="center" wrapText="1"/>
    </xf>
    <xf numFmtId="0" fontId="3" fillId="2" borderId="4" xfId="0" applyFont="1" applyFill="1" applyBorder="1" applyAlignment="1" applyProtection="1">
      <alignment horizontal="center" vertical="top"/>
      <protection hidden="1"/>
    </xf>
    <xf numFmtId="0" fontId="14" fillId="2" borderId="10" xfId="0" applyFont="1" applyFill="1" applyBorder="1" applyAlignment="1">
      <alignment horizontal="center" vertical="top"/>
    </xf>
    <xf numFmtId="0" fontId="3" fillId="2" borderId="5" xfId="0" applyFont="1" applyFill="1" applyBorder="1" applyAlignment="1">
      <alignment horizontal="center" vertical="top"/>
    </xf>
    <xf numFmtId="0" fontId="3" fillId="2" borderId="10" xfId="0" applyFont="1" applyFill="1" applyBorder="1" applyAlignment="1">
      <alignment horizontal="center" vertical="top"/>
    </xf>
    <xf numFmtId="0" fontId="8" fillId="3" borderId="0" xfId="1" applyFill="1" applyBorder="1" applyAlignment="1" applyProtection="1">
      <alignment horizontal="center" vertical="center"/>
      <protection locked="0"/>
    </xf>
    <xf numFmtId="0" fontId="11" fillId="3" borderId="0" xfId="0" applyFont="1" applyFill="1" applyAlignment="1" applyProtection="1">
      <alignment horizontal="center" vertical="center"/>
      <protection locked="0"/>
    </xf>
    <xf numFmtId="0" fontId="0" fillId="2" borderId="0" xfId="0" applyFill="1" applyAlignment="1">
      <alignment horizontal="center" vertical="center" wrapText="1"/>
    </xf>
    <xf numFmtId="0" fontId="3" fillId="2" borderId="0" xfId="0" applyFont="1" applyFill="1" applyAlignment="1">
      <alignment horizontal="center" vertical="top" wrapText="1"/>
    </xf>
    <xf numFmtId="0" fontId="0" fillId="2" borderId="4" xfId="0" applyFill="1" applyBorder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0" fillId="2" borderId="5" xfId="0" applyFill="1" applyBorder="1" applyAlignment="1">
      <alignment horizontal="left" vertical="top" wrapText="1"/>
    </xf>
    <xf numFmtId="0" fontId="14" fillId="2" borderId="0" xfId="0" applyFont="1" applyFill="1" applyAlignment="1">
      <alignment horizontal="center" vertical="top"/>
    </xf>
    <xf numFmtId="0" fontId="29" fillId="2" borderId="0" xfId="0" applyFont="1" applyFill="1" applyAlignment="1">
      <alignment horizontal="center" vertical="center"/>
    </xf>
    <xf numFmtId="0" fontId="29" fillId="2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</cellXfs>
  <cellStyles count="2">
    <cellStyle name="Collegamento ipertestuale" xfId="1" builtinId="8"/>
    <cellStyle name="Normale" xfId="0" builtinId="0"/>
  </cellStyles>
  <dxfs count="21">
    <dxf>
      <font>
        <b/>
        <i val="0"/>
        <color rgb="FFFF0000"/>
      </font>
      <fill>
        <patternFill>
          <bgColor theme="7" tint="0.39994506668294322"/>
        </patternFill>
      </fill>
    </dxf>
    <dxf>
      <font>
        <b/>
        <i val="0"/>
        <color rgb="FFFF0000"/>
      </font>
      <fill>
        <patternFill>
          <bgColor theme="7" tint="0.39994506668294322"/>
        </patternFill>
      </fill>
    </dxf>
    <dxf>
      <font>
        <b/>
        <i val="0"/>
        <color rgb="FFFF0000"/>
      </font>
      <fill>
        <patternFill>
          <bgColor theme="7" tint="0.39994506668294322"/>
        </patternFill>
      </fill>
    </dxf>
    <dxf>
      <font>
        <color auto="1"/>
      </font>
      <fill>
        <patternFill>
          <bgColor theme="0"/>
        </patternFill>
      </fill>
    </dxf>
    <dxf>
      <font>
        <color rgb="FF002060"/>
      </font>
      <fill>
        <patternFill>
          <bgColor rgb="FFFFC000"/>
        </patternFill>
      </fill>
    </dxf>
    <dxf>
      <font>
        <color rgb="FFFFFF00"/>
      </font>
      <fill>
        <patternFill>
          <bgColor rgb="FFC00000"/>
        </patternFill>
      </fill>
    </dxf>
    <dxf>
      <font>
        <color auto="1"/>
      </font>
      <fill>
        <patternFill>
          <bgColor theme="0"/>
        </patternFill>
      </fill>
    </dxf>
    <dxf>
      <font>
        <color rgb="FF002060"/>
      </font>
      <fill>
        <patternFill>
          <bgColor rgb="FFFFC000"/>
        </patternFill>
      </fill>
    </dxf>
    <dxf>
      <font>
        <color rgb="FFFFFF00"/>
      </font>
      <fill>
        <patternFill>
          <bgColor rgb="FFC0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numFmt numFmtId="165" formatCode=";;;"/>
      <fill>
        <patternFill patternType="solid">
          <fgColor indexed="64"/>
          <bgColor theme="2"/>
        </patternFill>
      </fill>
      <protection locked="1" hidden="0"/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numFmt numFmtId="165" formatCode=";;;"/>
      <fill>
        <patternFill patternType="solid">
          <fgColor indexed="64"/>
          <bgColor theme="2"/>
        </patternFill>
      </fill>
      <protection locked="1" hidden="0"/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numFmt numFmtId="165" formatCode=";;;"/>
      <fill>
        <patternFill patternType="solid">
          <fgColor indexed="64"/>
          <bgColor theme="2"/>
        </patternFill>
      </fill>
      <protection locked="1" hidden="0"/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ont>
        <b/>
        <i val="0"/>
      </font>
    </dxf>
    <dxf>
      <font>
        <b/>
        <i/>
        <color rgb="FFFF0000"/>
      </font>
      <fill>
        <patternFill>
          <bgColor rgb="FFFFFF00"/>
        </patternFill>
      </fill>
    </dxf>
    <dxf>
      <font>
        <b/>
        <i/>
        <strike val="0"/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b/>
        <i val="0"/>
        <color theme="4" tint="-0.49998474074526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_rels/activeX51.xml.rels><?xml version="1.0" encoding="UTF-8" standalone="yes"?>
<Relationships xmlns="http://schemas.openxmlformats.org/package/2006/relationships"><Relationship Id="rId1" Type="http://schemas.microsoft.com/office/2006/relationships/activeXControlBinary" Target="activeX51.bin"/></Relationships>
</file>

<file path=xl/activeX/_rels/activeX52.xml.rels><?xml version="1.0" encoding="UTF-8" standalone="yes"?>
<Relationships xmlns="http://schemas.openxmlformats.org/package/2006/relationships"><Relationship Id="rId1" Type="http://schemas.microsoft.com/office/2006/relationships/activeXControlBinary" Target="activeX52.bin"/></Relationships>
</file>

<file path=xl/activeX/_rels/activeX53.xml.rels><?xml version="1.0" encoding="UTF-8" standalone="yes"?>
<Relationships xmlns="http://schemas.openxmlformats.org/package/2006/relationships"><Relationship Id="rId1" Type="http://schemas.microsoft.com/office/2006/relationships/activeXControlBinary" Target="activeX53.bin"/></Relationships>
</file>

<file path=xl/activeX/_rels/activeX54.xml.rels><?xml version="1.0" encoding="UTF-8" standalone="yes"?>
<Relationships xmlns="http://schemas.openxmlformats.org/package/2006/relationships"><Relationship Id="rId1" Type="http://schemas.microsoft.com/office/2006/relationships/activeXControlBinary" Target="activeX54.bin"/></Relationships>
</file>

<file path=xl/activeX/_rels/activeX55.xml.rels><?xml version="1.0" encoding="UTF-8" standalone="yes"?>
<Relationships xmlns="http://schemas.openxmlformats.org/package/2006/relationships"><Relationship Id="rId1" Type="http://schemas.microsoft.com/office/2006/relationships/activeXControlBinary" Target="activeX55.bin"/></Relationships>
</file>

<file path=xl/activeX/_rels/activeX56.xml.rels><?xml version="1.0" encoding="UTF-8" standalone="yes"?>
<Relationships xmlns="http://schemas.openxmlformats.org/package/2006/relationships"><Relationship Id="rId1" Type="http://schemas.microsoft.com/office/2006/relationships/activeXControlBinary" Target="activeX56.bin"/></Relationships>
</file>

<file path=xl/activeX/_rels/activeX57.xml.rels><?xml version="1.0" encoding="UTF-8" standalone="yes"?>
<Relationships xmlns="http://schemas.openxmlformats.org/package/2006/relationships"><Relationship Id="rId1" Type="http://schemas.microsoft.com/office/2006/relationships/activeXControlBinary" Target="activeX57.bin"/></Relationships>
</file>

<file path=xl/activeX/_rels/activeX58.xml.rels><?xml version="1.0" encoding="UTF-8" standalone="yes"?>
<Relationships xmlns="http://schemas.openxmlformats.org/package/2006/relationships"><Relationship Id="rId1" Type="http://schemas.microsoft.com/office/2006/relationships/activeXControlBinary" Target="activeX58.bin"/></Relationships>
</file>

<file path=xl/activeX/_rels/activeX59.xml.rels><?xml version="1.0" encoding="UTF-8" standalone="yes"?>
<Relationships xmlns="http://schemas.openxmlformats.org/package/2006/relationships"><Relationship Id="rId1" Type="http://schemas.microsoft.com/office/2006/relationships/activeXControlBinary" Target="activeX59.bin"/></Relationships>
</file>

<file path=xl/activeX/_rels/activeX60.xml.rels><?xml version="1.0" encoding="UTF-8" standalone="yes"?>
<Relationships xmlns="http://schemas.openxmlformats.org/package/2006/relationships"><Relationship Id="rId1" Type="http://schemas.microsoft.com/office/2006/relationships/activeXControlBinary" Target="activeX60.bin"/></Relationships>
</file>

<file path=xl/activeX/_rels/activeX61.xml.rels><?xml version="1.0" encoding="UTF-8" standalone="yes"?>
<Relationships xmlns="http://schemas.openxmlformats.org/package/2006/relationships"><Relationship Id="rId1" Type="http://schemas.microsoft.com/office/2006/relationships/activeXControlBinary" Target="activeX61.bin"/></Relationships>
</file>

<file path=xl/activeX/_rels/activeX62.xml.rels><?xml version="1.0" encoding="UTF-8" standalone="yes"?>
<Relationships xmlns="http://schemas.openxmlformats.org/package/2006/relationships"><Relationship Id="rId1" Type="http://schemas.microsoft.com/office/2006/relationships/activeXControlBinary" Target="activeX62.bin"/></Relationships>
</file>

<file path=xl/activeX/_rels/activeX63.xml.rels><?xml version="1.0" encoding="UTF-8" standalone="yes"?>
<Relationships xmlns="http://schemas.openxmlformats.org/package/2006/relationships"><Relationship Id="rId1" Type="http://schemas.microsoft.com/office/2006/relationships/activeXControlBinary" Target="activeX63.bin"/></Relationships>
</file>

<file path=xl/activeX/_rels/activeX64.xml.rels><?xml version="1.0" encoding="UTF-8" standalone="yes"?>
<Relationships xmlns="http://schemas.openxmlformats.org/package/2006/relationships"><Relationship Id="rId1" Type="http://schemas.microsoft.com/office/2006/relationships/activeXControlBinary" Target="activeX64.bin"/></Relationships>
</file>

<file path=xl/activeX/_rels/activeX65.xml.rels><?xml version="1.0" encoding="UTF-8" standalone="yes"?>
<Relationships xmlns="http://schemas.openxmlformats.org/package/2006/relationships"><Relationship Id="rId1" Type="http://schemas.microsoft.com/office/2006/relationships/activeXControlBinary" Target="activeX65.bin"/></Relationships>
</file>

<file path=xl/activeX/_rels/activeX66.xml.rels><?xml version="1.0" encoding="UTF-8" standalone="yes"?>
<Relationships xmlns="http://schemas.openxmlformats.org/package/2006/relationships"><Relationship Id="rId1" Type="http://schemas.microsoft.com/office/2006/relationships/activeXControlBinary" Target="activeX66.bin"/></Relationships>
</file>

<file path=xl/activeX/_rels/activeX67.xml.rels><?xml version="1.0" encoding="UTF-8" standalone="yes"?>
<Relationships xmlns="http://schemas.openxmlformats.org/package/2006/relationships"><Relationship Id="rId1" Type="http://schemas.microsoft.com/office/2006/relationships/activeXControlBinary" Target="activeX67.bin"/></Relationships>
</file>

<file path=xl/activeX/_rels/activeX68.xml.rels><?xml version="1.0" encoding="UTF-8" standalone="yes"?>
<Relationships xmlns="http://schemas.openxmlformats.org/package/2006/relationships"><Relationship Id="rId1" Type="http://schemas.microsoft.com/office/2006/relationships/activeXControlBinary" Target="activeX68.bin"/></Relationships>
</file>

<file path=xl/activeX/_rels/activeX69.xml.rels><?xml version="1.0" encoding="UTF-8" standalone="yes"?>
<Relationships xmlns="http://schemas.openxmlformats.org/package/2006/relationships"><Relationship Id="rId1" Type="http://schemas.microsoft.com/office/2006/relationships/activeXControlBinary" Target="activeX69.bin"/></Relationships>
</file>

<file path=xl/activeX/_rels/activeX70.xml.rels><?xml version="1.0" encoding="UTF-8" standalone="yes"?>
<Relationships xmlns="http://schemas.openxmlformats.org/package/2006/relationships"><Relationship Id="rId1" Type="http://schemas.microsoft.com/office/2006/relationships/activeXControlBinary" Target="activeX70.bin"/></Relationships>
</file>

<file path=xl/activeX/_rels/activeX71.xml.rels><?xml version="1.0" encoding="UTF-8" standalone="yes"?>
<Relationships xmlns="http://schemas.openxmlformats.org/package/2006/relationships"><Relationship Id="rId1" Type="http://schemas.microsoft.com/office/2006/relationships/activeXControlBinary" Target="activeX71.bin"/></Relationships>
</file>

<file path=xl/activeX/_rels/activeX72.xml.rels><?xml version="1.0" encoding="UTF-8" standalone="yes"?>
<Relationships xmlns="http://schemas.openxmlformats.org/package/2006/relationships"><Relationship Id="rId1" Type="http://schemas.microsoft.com/office/2006/relationships/activeXControlBinary" Target="activeX72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7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7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7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ctrlProps/ctrlProp1.xml><?xml version="1.0" encoding="utf-8"?>
<formControlPr xmlns="http://schemas.microsoft.com/office/spreadsheetml/2009/9/main" objectType="CheckBox" fmlaLink="Tabelle!$C$53" lockText="1" noThreeD="1"/>
</file>

<file path=xl/ctrlProps/ctrlProp2.xml><?xml version="1.0" encoding="utf-8"?>
<formControlPr xmlns="http://schemas.microsoft.com/office/spreadsheetml/2009/9/main" objectType="Drop" dropLines="15" dropStyle="combo" dx="16" fmlaLink="Tabelle!$C$19" fmlaRange="Strutture" noThreeD="1" sel="1" val="0"/>
</file>

<file path=xl/ctrlProps/ctrlProp3.xml><?xml version="1.0" encoding="utf-8"?>
<formControlPr xmlns="http://schemas.microsoft.com/office/spreadsheetml/2009/9/main" objectType="Drop" dropLines="15" dropStyle="combo" dx="16" fmlaLink="Tabelle!$C$20" fmlaRange="Strutture" noThreeD="1" sel="1" val="0"/>
</file>

<file path=xl/ctrlProps/ctrlProp4.xml><?xml version="1.0" encoding="utf-8"?>
<formControlPr xmlns="http://schemas.microsoft.com/office/spreadsheetml/2009/9/main" objectType="Drop" dropLines="15" dropStyle="combo" dx="16" fmlaLink="Tabelle!$C$21" fmlaRange="Strutture" noThreeD="1" sel="1" val="0"/>
</file>

<file path=xl/ctrlProps/ctrlProp5.xml><?xml version="1.0" encoding="utf-8"?>
<formControlPr xmlns="http://schemas.microsoft.com/office/spreadsheetml/2009/9/main" objectType="CheckBox" fmlaLink="Tabelle!$B$41" lockText="1" noThreeD="1"/>
</file>

<file path=xl/ctrlProps/ctrlProp6.xml><?xml version="1.0" encoding="utf-8"?>
<formControlPr xmlns="http://schemas.microsoft.com/office/spreadsheetml/2009/9/main" objectType="CheckBox" fmlaLink="Tabelle!$B$42" lockText="1" noThreeD="1"/>
</file>

<file path=xl/ctrlProps/ctrlProp7.xml><?xml version="1.0" encoding="utf-8"?>
<formControlPr xmlns="http://schemas.microsoft.com/office/spreadsheetml/2009/9/main" objectType="CheckBox" fmlaLink="Tabelle!$C$55" lockText="1" noThreeD="1"/>
</file>

<file path=xl/ctrlProps/ctrlProp8.xml><?xml version="1.0" encoding="utf-8"?>
<formControlPr xmlns="http://schemas.microsoft.com/office/spreadsheetml/2009/9/main" objectType="CheckBox" fmlaLink="Tabelle!$C$57" lockText="1" noThreeD="1"/>
</file>

<file path=xl/ctrlProps/ctrlProp9.xml><?xml version="1.0" encoding="utf-8"?>
<formControlPr xmlns="http://schemas.microsoft.com/office/spreadsheetml/2009/9/main" objectType="CheckBox" fmlaLink="Tabelle!$C$58" lockText="1" noThreeD="1"/>
</file>

<file path=xl/ctrlProps/ctrlProp10.xml><?xml version="1.0" encoding="utf-8"?>
<formControlPr xmlns="http://schemas.microsoft.com/office/spreadsheetml/2009/9/main" objectType="CheckBox" fmlaLink="Tabelle!$C$50" lockText="1" noThreeD="1"/>
</file>

<file path=xl/ctrlProps/ctrlProp11.xml><?xml version="1.0" encoding="utf-8"?>
<formControlPr xmlns="http://schemas.microsoft.com/office/spreadsheetml/2009/9/main" objectType="CheckBox" fmlaLink="Tabelle!$C$52" lockText="1" noThreeD="1"/>
</file>

<file path=xl/ctrlProps/ctrlProp12.xml><?xml version="1.0" encoding="utf-8"?>
<formControlPr xmlns="http://schemas.microsoft.com/office/spreadsheetml/2009/9/main" objectType="CheckBox" fmlaLink="Tabelle!$C$56" lockText="1" noThreeD="1"/>
</file>

<file path=xl/ctrlProps/ctrlProp13.xml><?xml version="1.0" encoding="utf-8"?>
<formControlPr xmlns="http://schemas.microsoft.com/office/spreadsheetml/2009/9/main" objectType="CheckBox" fmlaLink="Tabelle!$C$51" lockText="1" noThreeD="1"/>
</file>

<file path=xl/ctrlProps/ctrlProp14.xml><?xml version="1.0" encoding="utf-8"?>
<formControlPr xmlns="http://schemas.microsoft.com/office/spreadsheetml/2009/9/main" objectType="CheckBox" fmlaLink="Tabelle!$C$64" lockText="1" noThreeD="1"/>
</file>

<file path=xl/ctrlProps/ctrlProp15.xml><?xml version="1.0" encoding="utf-8"?>
<formControlPr xmlns="http://schemas.microsoft.com/office/spreadsheetml/2009/9/main" objectType="CheckBox" fmlaLink="Tabelle!$C$66" lockText="1" noThreeD="1"/>
</file>

<file path=xl/ctrlProps/ctrlProp16.xml><?xml version="1.0" encoding="utf-8"?>
<formControlPr xmlns="http://schemas.microsoft.com/office/spreadsheetml/2009/9/main" objectType="CheckBox" fmlaLink="Tabelle!$C$65" lockText="1" noThreeD="1"/>
</file>

<file path=xl/ctrlProps/ctrlProp17.xml><?xml version="1.0" encoding="utf-8"?>
<formControlPr xmlns="http://schemas.microsoft.com/office/spreadsheetml/2009/9/main" objectType="CheckBox" fmlaLink="Tabelle!$C$67" lockText="1" noThreeD="1"/>
</file>

<file path=xl/ctrlProps/ctrlProp18.xml><?xml version="1.0" encoding="utf-8"?>
<formControlPr xmlns="http://schemas.microsoft.com/office/spreadsheetml/2009/9/main" objectType="CheckBox" fmlaLink="Tabelle!$B$87" lockText="1" noThreeD="1"/>
</file>

<file path=xl/ctrlProps/ctrlProp19.xml><?xml version="1.0" encoding="utf-8"?>
<formControlPr xmlns="http://schemas.microsoft.com/office/spreadsheetml/2009/9/main" objectType="CheckBox" fmlaLink="Tabelle!$B$88" lockText="1" noThreeD="1"/>
</file>

<file path=xl/ctrlProps/ctrlProp20.xml><?xml version="1.0" encoding="utf-8"?>
<formControlPr xmlns="http://schemas.microsoft.com/office/spreadsheetml/2009/9/main" objectType="CheckBox" fmlaLink="Tabelle!$B$89" lockText="1" noThreeD="1"/>
</file>

<file path=xl/ctrlProps/ctrlProp21.xml><?xml version="1.0" encoding="utf-8"?>
<formControlPr xmlns="http://schemas.microsoft.com/office/spreadsheetml/2009/9/main" objectType="CheckBox" fmlaLink="Tabelle!$B$90" lockText="1" noThreeD="1"/>
</file>

<file path=xl/ctrlProps/ctrlProp22.xml><?xml version="1.0" encoding="utf-8"?>
<formControlPr xmlns="http://schemas.microsoft.com/office/spreadsheetml/2009/9/main" objectType="CheckBox" fmlaLink="Tabelle!$B$91" lockText="1" noThreeD="1"/>
</file>

<file path=xl/ctrlProps/ctrlProp23.xml><?xml version="1.0" encoding="utf-8"?>
<formControlPr xmlns="http://schemas.microsoft.com/office/spreadsheetml/2009/9/main" objectType="CheckBox" fmlaLink="Tabelle!$B$93" lockText="1" noThreeD="1"/>
</file>

<file path=xl/ctrlProps/ctrlProp24.xml><?xml version="1.0" encoding="utf-8"?>
<formControlPr xmlns="http://schemas.microsoft.com/office/spreadsheetml/2009/9/main" objectType="CheckBox" fmlaLink="Tabelle!$B$92" lockText="1" noThreeD="1"/>
</file>

<file path=xl/ctrlProps/ctrlProp25.xml><?xml version="1.0" encoding="utf-8"?>
<formControlPr xmlns="http://schemas.microsoft.com/office/spreadsheetml/2009/9/main" objectType="CheckBox" fmlaLink="Tabelle!$B$94" lockText="1" noThreeD="1"/>
</file>

<file path=xl/ctrlProps/ctrlProp26.xml><?xml version="1.0" encoding="utf-8"?>
<formControlPr xmlns="http://schemas.microsoft.com/office/spreadsheetml/2009/9/main" objectType="CheckBox" fmlaLink="Tabelle!$C$61" lockText="1" noThreeD="1"/>
</file>

<file path=xl/ctrlProps/ctrlProp27.xml><?xml version="1.0" encoding="utf-8"?>
<formControlPr xmlns="http://schemas.microsoft.com/office/spreadsheetml/2009/9/main" objectType="CheckBox" fmlaLink="Tabelle!$C$60" lockText="1" noThreeD="1"/>
</file>

<file path=xl/ctrlProps/ctrlProp28.xml><?xml version="1.0" encoding="utf-8"?>
<formControlPr xmlns="http://schemas.microsoft.com/office/spreadsheetml/2009/9/main" objectType="CheckBox" fmlaLink="Tabelle!$C$59" lockText="1" noThreeD="1"/>
</file>

<file path=xl/ctrlProps/ctrlProp29.xml><?xml version="1.0" encoding="utf-8"?>
<formControlPr xmlns="http://schemas.microsoft.com/office/spreadsheetml/2009/9/main" objectType="CheckBox" fmlaLink="Tabelle!$C$54" lockText="1" noThreeD="1"/>
</file>

<file path=xl/ctrlProps/ctrlProp30.xml><?xml version="1.0" encoding="utf-8"?>
<formControlPr xmlns="http://schemas.microsoft.com/office/spreadsheetml/2009/9/main" objectType="GBox" noThreeD="1"/>
</file>

<file path=xl/ctrlProps/ctrlProp31.xml><?xml version="1.0" encoding="utf-8"?>
<formControlPr xmlns="http://schemas.microsoft.com/office/spreadsheetml/2009/9/main" objectType="GBox" noThreeD="1"/>
</file>

<file path=xl/ctrlProps/ctrlProp32.xml><?xml version="1.0" encoding="utf-8"?>
<formControlPr xmlns="http://schemas.microsoft.com/office/spreadsheetml/2009/9/main" objectType="GBox" noThreeD="1"/>
</file>

<file path=xl/ctrlProps/ctrlProp33.xml><?xml version="1.0" encoding="utf-8"?>
<formControlPr xmlns="http://schemas.microsoft.com/office/spreadsheetml/2009/9/main" objectType="GBox" noThreeD="1"/>
</file>

<file path=xl/ctrlProps/ctrlProp34.xml><?xml version="1.0" encoding="utf-8"?>
<formControlPr xmlns="http://schemas.microsoft.com/office/spreadsheetml/2009/9/main" objectType="GBox" noThreeD="1"/>
</file>

<file path=xl/ctrlProps/ctrlProp35.xml><?xml version="1.0" encoding="utf-8"?>
<formControlPr xmlns="http://schemas.microsoft.com/office/spreadsheetml/2009/9/main" objectType="CheckBox" fmlaLink="Tabelle!$C$69" lockText="1" noThreeD="1"/>
</file>

<file path=xl/ctrlProps/ctrlProp36.xml><?xml version="1.0" encoding="utf-8"?>
<formControlPr xmlns="http://schemas.microsoft.com/office/spreadsheetml/2009/9/main" objectType="CheckBox" fmlaLink="Tabelle!$C$71" lockText="1" noThreeD="1"/>
</file>

<file path=xl/ctrlProps/ctrlProp37.xml><?xml version="1.0" encoding="utf-8"?>
<formControlPr xmlns="http://schemas.microsoft.com/office/spreadsheetml/2009/9/main" objectType="CheckBox" fmlaLink="Tabelle!$C$70" lockText="1" noThreeD="1"/>
</file>

<file path=xl/ctrlProps/ctrlProp38.xml><?xml version="1.0" encoding="utf-8"?>
<formControlPr xmlns="http://schemas.microsoft.com/office/spreadsheetml/2009/9/main" objectType="CheckBox" fmlaLink="Tabelle!$C$72" lockText="1" noThreeD="1"/>
</file>

<file path=xl/ctrlProps/ctrlProp39.xml><?xml version="1.0" encoding="utf-8"?>
<formControlPr xmlns="http://schemas.microsoft.com/office/spreadsheetml/2009/9/main" objectType="CheckBox" fmlaLink="Tabelle!$C$73" lockText="1" noThreeD="1"/>
</file>

<file path=xl/ctrlProps/ctrlProp40.xml><?xml version="1.0" encoding="utf-8"?>
<formControlPr xmlns="http://schemas.microsoft.com/office/spreadsheetml/2009/9/main" objectType="Drop" dropLines="15" dropStyle="combo" dx="16" fmlaLink="Tabelle!$C$2" fmlaRange="Qualifica" noThreeD="1" sel="1" val="0"/>
</file>

<file path=xl/ctrlProps/ctrlProp41.xml><?xml version="1.0" encoding="utf-8"?>
<formControlPr xmlns="http://schemas.microsoft.com/office/spreadsheetml/2009/9/main" objectType="Drop" dropStyle="combo" dx="16" fmlaLink="Tabelle!$N$122" fmlaRange="Tabelle!$K$122:$K$125" noThreeD="1" sel="1" val="0"/>
</file>

<file path=xl/ctrlProps/ctrlProp42.xml><?xml version="1.0" encoding="utf-8"?>
<formControlPr xmlns="http://schemas.microsoft.com/office/spreadsheetml/2009/9/main" objectType="Drop" dropStyle="combo" dx="16" fmlaLink="Tabelle!$P$122" fmlaRange="Tabelle!$L$122:$L$124" noThreeD="1" sel="1" val="0"/>
</file>

<file path=xl/ctrlProps/ctrlProp43.xml><?xml version="1.0" encoding="utf-8"?>
<formControlPr xmlns="http://schemas.microsoft.com/office/spreadsheetml/2009/9/main" objectType="Drop" dropStyle="combo" dx="16" fmlaLink="Tabelle!$N$123" fmlaRange="Tabelle!$K$122:$K$125" noThreeD="1" sel="1" val="0"/>
</file>

<file path=xl/ctrlProps/ctrlProp44.xml><?xml version="1.0" encoding="utf-8"?>
<formControlPr xmlns="http://schemas.microsoft.com/office/spreadsheetml/2009/9/main" objectType="Drop" dropStyle="combo" dx="16" fmlaLink="Tabelle!$P$123" fmlaRange="Tabelle!$L$122:$L$124" noThreeD="1" sel="1" val="0"/>
</file>

<file path=xl/ctrlProps/ctrlProp45.xml><?xml version="1.0" encoding="utf-8"?>
<formControlPr xmlns="http://schemas.microsoft.com/office/spreadsheetml/2009/9/main" objectType="Drop" dropStyle="combo" dx="16" fmlaLink="Tabelle!$N$124" fmlaRange="Tabelle!$K$122:$K$125" noThreeD="1" sel="1" val="0"/>
</file>

<file path=xl/ctrlProps/ctrlProp46.xml><?xml version="1.0" encoding="utf-8"?>
<formControlPr xmlns="http://schemas.microsoft.com/office/spreadsheetml/2009/9/main" objectType="Drop" dropStyle="combo" dx="16" fmlaLink="Tabelle!$P$124" fmlaRange="Tabelle!$L$122:$L$124" noThreeD="1" sel="1" val="0"/>
</file>

<file path=xl/ctrlProps/ctrlProp47.xml><?xml version="1.0" encoding="utf-8"?>
<formControlPr xmlns="http://schemas.microsoft.com/office/spreadsheetml/2009/9/main" objectType="Drop" dropStyle="combo" dx="16" fmlaLink="Tabelle!$N$125" fmlaRange="Tabelle!$K$122:$K$125" noThreeD="1" sel="1" val="0"/>
</file>

<file path=xl/ctrlProps/ctrlProp48.xml><?xml version="1.0" encoding="utf-8"?>
<formControlPr xmlns="http://schemas.microsoft.com/office/spreadsheetml/2009/9/main" objectType="Drop" dropStyle="combo" dx="16" fmlaLink="Tabelle!$P$125" fmlaRange="Tabelle!$L$122:$L$124" noThreeD="1" sel="1" val="0"/>
</file>

<file path=xl/ctrlProps/ctrlProp49.xml><?xml version="1.0" encoding="utf-8"?>
<formControlPr xmlns="http://schemas.microsoft.com/office/spreadsheetml/2009/9/main" objectType="GBox" noThreeD="1"/>
</file>

<file path=xl/ctrlProps/ctrlProp50.xml><?xml version="1.0" encoding="utf-8"?>
<formControlPr xmlns="http://schemas.microsoft.com/office/spreadsheetml/2009/9/main" objectType="GBox" noThreeD="1"/>
</file>

<file path=xl/ctrlProps/ctrlProp51.xml><?xml version="1.0" encoding="utf-8"?>
<formControlPr xmlns="http://schemas.microsoft.com/office/spreadsheetml/2009/9/main" objectType="CheckBox" fmlaLink="Tabelle!$B$122" lockText="1" noThreeD="1"/>
</file>

<file path=xl/ctrlProps/ctrlProp52.xml><?xml version="1.0" encoding="utf-8"?>
<formControlPr xmlns="http://schemas.microsoft.com/office/spreadsheetml/2009/9/main" objectType="CheckBox" fmlaLink="Tabelle!$B$123" lockText="1" noThreeD="1"/>
</file>

<file path=xl/ctrlProps/ctrlProp53.xml><?xml version="1.0" encoding="utf-8"?>
<formControlPr xmlns="http://schemas.microsoft.com/office/spreadsheetml/2009/9/main" objectType="CheckBox" fmlaLink="Tabelle!$B$124" lockText="1" noThreeD="1"/>
</file>

<file path=xl/ctrlProps/ctrlProp54.xml><?xml version="1.0" encoding="utf-8"?>
<formControlPr xmlns="http://schemas.microsoft.com/office/spreadsheetml/2009/9/main" objectType="CheckBox" fmlaLink="Tabelle!$D$122" lockText="1" noThreeD="1"/>
</file>

<file path=xl/ctrlProps/ctrlProp55.xml><?xml version="1.0" encoding="utf-8"?>
<formControlPr xmlns="http://schemas.microsoft.com/office/spreadsheetml/2009/9/main" objectType="CheckBox" fmlaLink="Tabelle!$D$123" lockText="1" noThreeD="1"/>
</file>

<file path=xl/ctrlProps/ctrlProp56.xml><?xml version="1.0" encoding="utf-8"?>
<formControlPr xmlns="http://schemas.microsoft.com/office/spreadsheetml/2009/9/main" objectType="CheckBox" fmlaLink="Tabelle!$D$124" lockText="1" noThreeD="1"/>
</file>

<file path=xl/ctrlProps/ctrlProp57.xml><?xml version="1.0" encoding="utf-8"?>
<formControlPr xmlns="http://schemas.microsoft.com/office/spreadsheetml/2009/9/main" objectType="CheckBox" fmlaLink="Tabelle!$C$110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26" Type="http://schemas.openxmlformats.org/officeDocument/2006/relationships/image" Target="../media/image27.emf"/><Relationship Id="rId21" Type="http://schemas.openxmlformats.org/officeDocument/2006/relationships/image" Target="../media/image22.emf"/><Relationship Id="rId42" Type="http://schemas.openxmlformats.org/officeDocument/2006/relationships/image" Target="../media/image43.emf"/><Relationship Id="rId47" Type="http://schemas.openxmlformats.org/officeDocument/2006/relationships/image" Target="../media/image48.emf"/><Relationship Id="rId63" Type="http://schemas.openxmlformats.org/officeDocument/2006/relationships/image" Target="../media/image64.emf"/><Relationship Id="rId68" Type="http://schemas.openxmlformats.org/officeDocument/2006/relationships/image" Target="../media/image69.emf"/><Relationship Id="rId7" Type="http://schemas.openxmlformats.org/officeDocument/2006/relationships/image" Target="../media/image8.emf"/><Relationship Id="rId71" Type="http://schemas.openxmlformats.org/officeDocument/2006/relationships/image" Target="../media/image72.emf"/><Relationship Id="rId2" Type="http://schemas.openxmlformats.org/officeDocument/2006/relationships/image" Target="../media/image3.emf"/><Relationship Id="rId16" Type="http://schemas.openxmlformats.org/officeDocument/2006/relationships/image" Target="../media/image17.emf"/><Relationship Id="rId29" Type="http://schemas.openxmlformats.org/officeDocument/2006/relationships/image" Target="../media/image30.emf"/><Relationship Id="rId11" Type="http://schemas.openxmlformats.org/officeDocument/2006/relationships/image" Target="../media/image12.emf"/><Relationship Id="rId24" Type="http://schemas.openxmlformats.org/officeDocument/2006/relationships/image" Target="../media/image25.emf"/><Relationship Id="rId32" Type="http://schemas.openxmlformats.org/officeDocument/2006/relationships/image" Target="../media/image33.emf"/><Relationship Id="rId37" Type="http://schemas.openxmlformats.org/officeDocument/2006/relationships/image" Target="../media/image38.emf"/><Relationship Id="rId40" Type="http://schemas.openxmlformats.org/officeDocument/2006/relationships/image" Target="../media/image41.emf"/><Relationship Id="rId45" Type="http://schemas.openxmlformats.org/officeDocument/2006/relationships/image" Target="../media/image46.emf"/><Relationship Id="rId53" Type="http://schemas.openxmlformats.org/officeDocument/2006/relationships/image" Target="../media/image54.emf"/><Relationship Id="rId58" Type="http://schemas.openxmlformats.org/officeDocument/2006/relationships/image" Target="../media/image59.emf"/><Relationship Id="rId66" Type="http://schemas.openxmlformats.org/officeDocument/2006/relationships/image" Target="../media/image67.emf"/><Relationship Id="rId5" Type="http://schemas.openxmlformats.org/officeDocument/2006/relationships/image" Target="../media/image6.emf"/><Relationship Id="rId61" Type="http://schemas.openxmlformats.org/officeDocument/2006/relationships/image" Target="../media/image62.emf"/><Relationship Id="rId19" Type="http://schemas.openxmlformats.org/officeDocument/2006/relationships/image" Target="../media/image20.emf"/><Relationship Id="rId14" Type="http://schemas.openxmlformats.org/officeDocument/2006/relationships/image" Target="../media/image15.emf"/><Relationship Id="rId22" Type="http://schemas.openxmlformats.org/officeDocument/2006/relationships/image" Target="../media/image23.emf"/><Relationship Id="rId27" Type="http://schemas.openxmlformats.org/officeDocument/2006/relationships/image" Target="../media/image28.emf"/><Relationship Id="rId30" Type="http://schemas.openxmlformats.org/officeDocument/2006/relationships/image" Target="../media/image31.emf"/><Relationship Id="rId35" Type="http://schemas.openxmlformats.org/officeDocument/2006/relationships/image" Target="../media/image36.emf"/><Relationship Id="rId43" Type="http://schemas.openxmlformats.org/officeDocument/2006/relationships/image" Target="../media/image44.emf"/><Relationship Id="rId48" Type="http://schemas.openxmlformats.org/officeDocument/2006/relationships/image" Target="../media/image49.emf"/><Relationship Id="rId56" Type="http://schemas.openxmlformats.org/officeDocument/2006/relationships/image" Target="../media/image57.emf"/><Relationship Id="rId64" Type="http://schemas.openxmlformats.org/officeDocument/2006/relationships/image" Target="../media/image65.emf"/><Relationship Id="rId69" Type="http://schemas.openxmlformats.org/officeDocument/2006/relationships/image" Target="../media/image70.emf"/><Relationship Id="rId8" Type="http://schemas.openxmlformats.org/officeDocument/2006/relationships/image" Target="../media/image9.emf"/><Relationship Id="rId51" Type="http://schemas.openxmlformats.org/officeDocument/2006/relationships/image" Target="../media/image52.emf"/><Relationship Id="rId72" Type="http://schemas.openxmlformats.org/officeDocument/2006/relationships/image" Target="../media/image73.emf"/><Relationship Id="rId3" Type="http://schemas.openxmlformats.org/officeDocument/2006/relationships/image" Target="../media/image4.emf"/><Relationship Id="rId12" Type="http://schemas.openxmlformats.org/officeDocument/2006/relationships/image" Target="../media/image13.emf"/><Relationship Id="rId17" Type="http://schemas.openxmlformats.org/officeDocument/2006/relationships/image" Target="../media/image18.emf"/><Relationship Id="rId25" Type="http://schemas.openxmlformats.org/officeDocument/2006/relationships/image" Target="../media/image26.emf"/><Relationship Id="rId33" Type="http://schemas.openxmlformats.org/officeDocument/2006/relationships/image" Target="../media/image34.emf"/><Relationship Id="rId38" Type="http://schemas.openxmlformats.org/officeDocument/2006/relationships/image" Target="../media/image39.emf"/><Relationship Id="rId46" Type="http://schemas.openxmlformats.org/officeDocument/2006/relationships/image" Target="../media/image47.emf"/><Relationship Id="rId59" Type="http://schemas.openxmlformats.org/officeDocument/2006/relationships/image" Target="../media/image60.emf"/><Relationship Id="rId67" Type="http://schemas.openxmlformats.org/officeDocument/2006/relationships/image" Target="../media/image68.emf"/><Relationship Id="rId20" Type="http://schemas.openxmlformats.org/officeDocument/2006/relationships/image" Target="../media/image21.emf"/><Relationship Id="rId41" Type="http://schemas.openxmlformats.org/officeDocument/2006/relationships/image" Target="../media/image42.emf"/><Relationship Id="rId54" Type="http://schemas.openxmlformats.org/officeDocument/2006/relationships/image" Target="../media/image55.emf"/><Relationship Id="rId62" Type="http://schemas.openxmlformats.org/officeDocument/2006/relationships/image" Target="../media/image63.emf"/><Relationship Id="rId70" Type="http://schemas.openxmlformats.org/officeDocument/2006/relationships/image" Target="../media/image71.emf"/><Relationship Id="rId1" Type="http://schemas.openxmlformats.org/officeDocument/2006/relationships/image" Target="../media/image2.emf"/><Relationship Id="rId6" Type="http://schemas.openxmlformats.org/officeDocument/2006/relationships/image" Target="../media/image7.emf"/><Relationship Id="rId15" Type="http://schemas.openxmlformats.org/officeDocument/2006/relationships/image" Target="../media/image16.emf"/><Relationship Id="rId23" Type="http://schemas.openxmlformats.org/officeDocument/2006/relationships/image" Target="../media/image24.emf"/><Relationship Id="rId28" Type="http://schemas.openxmlformats.org/officeDocument/2006/relationships/image" Target="../media/image29.emf"/><Relationship Id="rId36" Type="http://schemas.openxmlformats.org/officeDocument/2006/relationships/image" Target="../media/image37.emf"/><Relationship Id="rId49" Type="http://schemas.openxmlformats.org/officeDocument/2006/relationships/image" Target="../media/image50.emf"/><Relationship Id="rId57" Type="http://schemas.openxmlformats.org/officeDocument/2006/relationships/image" Target="../media/image58.emf"/><Relationship Id="rId10" Type="http://schemas.openxmlformats.org/officeDocument/2006/relationships/image" Target="../media/image11.emf"/><Relationship Id="rId31" Type="http://schemas.openxmlformats.org/officeDocument/2006/relationships/image" Target="../media/image32.emf"/><Relationship Id="rId44" Type="http://schemas.openxmlformats.org/officeDocument/2006/relationships/image" Target="../media/image45.emf"/><Relationship Id="rId52" Type="http://schemas.openxmlformats.org/officeDocument/2006/relationships/image" Target="../media/image53.emf"/><Relationship Id="rId60" Type="http://schemas.openxmlformats.org/officeDocument/2006/relationships/image" Target="../media/image61.emf"/><Relationship Id="rId65" Type="http://schemas.openxmlformats.org/officeDocument/2006/relationships/image" Target="../media/image66.emf"/><Relationship Id="rId4" Type="http://schemas.openxmlformats.org/officeDocument/2006/relationships/image" Target="../media/image5.emf"/><Relationship Id="rId9" Type="http://schemas.openxmlformats.org/officeDocument/2006/relationships/image" Target="../media/image10.emf"/><Relationship Id="rId13" Type="http://schemas.openxmlformats.org/officeDocument/2006/relationships/image" Target="../media/image14.emf"/><Relationship Id="rId18" Type="http://schemas.openxmlformats.org/officeDocument/2006/relationships/image" Target="../media/image19.emf"/><Relationship Id="rId39" Type="http://schemas.openxmlformats.org/officeDocument/2006/relationships/image" Target="../media/image40.emf"/><Relationship Id="rId34" Type="http://schemas.openxmlformats.org/officeDocument/2006/relationships/image" Target="../media/image35.emf"/><Relationship Id="rId50" Type="http://schemas.openxmlformats.org/officeDocument/2006/relationships/image" Target="../media/image51.emf"/><Relationship Id="rId55" Type="http://schemas.openxmlformats.org/officeDocument/2006/relationships/image" Target="../media/image56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17</xdr:col>
      <xdr:colOff>638175</xdr:colOff>
      <xdr:row>11</xdr:row>
      <xdr:rowOff>0</xdr:rowOff>
    </xdr:from>
    <xdr:ext cx="184731" cy="264560"/>
    <xdr:sp macro="" textlink="">
      <xdr:nvSpPr>
        <xdr:cNvPr id="40" name="CasellaDiTesto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10896600" y="12477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it-IT" sz="1100"/>
        </a:p>
      </xdr:txBody>
    </xdr:sp>
    <xdr:clientData/>
  </xdr:oneCellAnchor>
  <xdr:twoCellAnchor editAs="oneCell">
    <xdr:from>
      <xdr:col>0</xdr:col>
      <xdr:colOff>9525</xdr:colOff>
      <xdr:row>0</xdr:row>
      <xdr:rowOff>19054</xdr:rowOff>
    </xdr:from>
    <xdr:to>
      <xdr:col>2</xdr:col>
      <xdr:colOff>211275</xdr:colOff>
      <xdr:row>4</xdr:row>
      <xdr:rowOff>173000</xdr:rowOff>
    </xdr:to>
    <xdr:pic>
      <xdr:nvPicPr>
        <xdr:cNvPr id="4" name="Immagin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875" t="14967" r="16656" b="14876"/>
        <a:stretch/>
      </xdr:blipFill>
      <xdr:spPr>
        <a:xfrm>
          <a:off x="9525" y="19054"/>
          <a:ext cx="1440000" cy="105882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152400</xdr:colOff>
          <xdr:row>16</xdr:row>
          <xdr:rowOff>9525</xdr:rowOff>
        </xdr:from>
        <xdr:to>
          <xdr:col>2</xdr:col>
          <xdr:colOff>647700</xdr:colOff>
          <xdr:row>17</xdr:row>
          <xdr:rowOff>0</xdr:rowOff>
        </xdr:to>
        <xdr:sp macro="" textlink="">
          <xdr:nvSpPr>
            <xdr:cNvPr id="1027" name="Drop Down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1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16</xdr:row>
          <xdr:rowOff>9525</xdr:rowOff>
        </xdr:from>
        <xdr:to>
          <xdr:col>5</xdr:col>
          <xdr:colOff>628650</xdr:colOff>
          <xdr:row>17</xdr:row>
          <xdr:rowOff>0</xdr:rowOff>
        </xdr:to>
        <xdr:sp macro="" textlink="">
          <xdr:nvSpPr>
            <xdr:cNvPr id="1029" name="Drop Down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1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16</xdr:row>
          <xdr:rowOff>9525</xdr:rowOff>
        </xdr:from>
        <xdr:to>
          <xdr:col>8</xdr:col>
          <xdr:colOff>609600</xdr:colOff>
          <xdr:row>17</xdr:row>
          <xdr:rowOff>0</xdr:rowOff>
        </xdr:to>
        <xdr:sp macro="" textlink="">
          <xdr:nvSpPr>
            <xdr:cNvPr id="1031" name="Drop Down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1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314325</xdr:colOff>
          <xdr:row>15</xdr:row>
          <xdr:rowOff>323850</xdr:rowOff>
        </xdr:from>
        <xdr:to>
          <xdr:col>14</xdr:col>
          <xdr:colOff>438150</xdr:colOff>
          <xdr:row>17</xdr:row>
          <xdr:rowOff>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1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E' richiesta l'abilitazione del badge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314325</xdr:colOff>
          <xdr:row>17</xdr:row>
          <xdr:rowOff>0</xdr:rowOff>
        </xdr:from>
        <xdr:to>
          <xdr:col>15</xdr:col>
          <xdr:colOff>238125</xdr:colOff>
          <xdr:row>18</xdr:row>
          <xdr:rowOff>19050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1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Accesso con possibilità di intervento sull'allarme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419101</xdr:colOff>
          <xdr:row>26</xdr:row>
          <xdr:rowOff>123825</xdr:rowOff>
        </xdr:from>
        <xdr:to>
          <xdr:col>12</xdr:col>
          <xdr:colOff>1</xdr:colOff>
          <xdr:row>31</xdr:row>
          <xdr:rowOff>28575</xdr:rowOff>
        </xdr:to>
        <xdr:grpSp>
          <xdr:nvGrpSpPr>
            <xdr:cNvPr id="3" name="Gruppo 2">
              <a:extLst>
                <a:ext uri="{FF2B5EF4-FFF2-40B4-BE49-F238E27FC236}">
                  <a16:creationId xmlns:a16="http://schemas.microsoft.com/office/drawing/2014/main" id="{00000000-0008-0000-0100-000003000000}"/>
                </a:ext>
              </a:extLst>
            </xdr:cNvPr>
            <xdr:cNvGrpSpPr/>
          </xdr:nvGrpSpPr>
          <xdr:grpSpPr>
            <a:xfrm>
              <a:off x="6972301" y="8562975"/>
              <a:ext cx="819150" cy="885825"/>
              <a:chOff x="3933826" y="6219825"/>
              <a:chExt cx="800100" cy="800100"/>
            </a:xfrm>
          </xdr:grpSpPr>
          <xdr:sp macro="" textlink="">
            <xdr:nvSpPr>
              <xdr:cNvPr id="1041" name="Check Box 17" hidden="1">
                <a:extLst>
                  <a:ext uri="{63B3BB69-23CF-44E3-9099-C40C66FF867C}">
                    <a14:compatExt spid="_x0000_s1041"/>
                  </a:ext>
                  <a:ext uri="{FF2B5EF4-FFF2-40B4-BE49-F238E27FC236}">
                    <a16:creationId xmlns:a16="http://schemas.microsoft.com/office/drawing/2014/main" id="{00000000-0008-0000-0100-000011040000}"/>
                  </a:ext>
                </a:extLst>
              </xdr:cNvPr>
              <xdr:cNvSpPr/>
            </xdr:nvSpPr>
            <xdr:spPr bwMode="auto">
              <a:xfrm>
                <a:off x="3933826" y="6219825"/>
                <a:ext cx="800100" cy="2667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chimiche</a:t>
                </a:r>
              </a:p>
            </xdr:txBody>
          </xdr:sp>
          <xdr:sp macro="" textlink="">
            <xdr:nvSpPr>
              <xdr:cNvPr id="1042" name="Check Box 18" hidden="1">
                <a:extLst>
                  <a:ext uri="{63B3BB69-23CF-44E3-9099-C40C66FF867C}">
                    <a14:compatExt spid="_x0000_s1042"/>
                  </a:ext>
                  <a:ext uri="{FF2B5EF4-FFF2-40B4-BE49-F238E27FC236}">
                    <a16:creationId xmlns:a16="http://schemas.microsoft.com/office/drawing/2014/main" id="{00000000-0008-0000-0100-000012040000}"/>
                  </a:ext>
                </a:extLst>
              </xdr:cNvPr>
              <xdr:cNvSpPr/>
            </xdr:nvSpPr>
            <xdr:spPr bwMode="auto">
              <a:xfrm>
                <a:off x="3933826" y="6575425"/>
                <a:ext cx="800100" cy="2667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biologiche</a:t>
                </a:r>
              </a:p>
            </xdr:txBody>
          </xdr:sp>
          <xdr:sp macro="" textlink="">
            <xdr:nvSpPr>
              <xdr:cNvPr id="1043" name="Check Box 19" hidden="1">
                <a:extLst>
                  <a:ext uri="{63B3BB69-23CF-44E3-9099-C40C66FF867C}">
                    <a14:compatExt spid="_x0000_s1043"/>
                  </a:ext>
                  <a:ext uri="{FF2B5EF4-FFF2-40B4-BE49-F238E27FC236}">
                    <a16:creationId xmlns:a16="http://schemas.microsoft.com/office/drawing/2014/main" id="{00000000-0008-0000-0100-000013040000}"/>
                  </a:ext>
                </a:extLst>
              </xdr:cNvPr>
              <xdr:cNvSpPr/>
            </xdr:nvSpPr>
            <xdr:spPr bwMode="auto">
              <a:xfrm>
                <a:off x="3933826" y="6397625"/>
                <a:ext cx="800100" cy="2667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cancerogene</a:t>
                </a:r>
              </a:p>
            </xdr:txBody>
          </xdr:sp>
          <xdr:sp macro="" textlink="">
            <xdr:nvSpPr>
              <xdr:cNvPr id="1044" name="Check Box 20" hidden="1">
                <a:extLst>
                  <a:ext uri="{63B3BB69-23CF-44E3-9099-C40C66FF867C}">
                    <a14:compatExt spid="_x0000_s1044"/>
                  </a:ext>
                  <a:ext uri="{FF2B5EF4-FFF2-40B4-BE49-F238E27FC236}">
                    <a16:creationId xmlns:a16="http://schemas.microsoft.com/office/drawing/2014/main" id="{00000000-0008-0000-0100-000014040000}"/>
                  </a:ext>
                </a:extLst>
              </xdr:cNvPr>
              <xdr:cNvSpPr/>
            </xdr:nvSpPr>
            <xdr:spPr bwMode="auto">
              <a:xfrm>
                <a:off x="3933826" y="6753225"/>
                <a:ext cx="800100" cy="2667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Altro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295275</xdr:colOff>
          <xdr:row>41</xdr:row>
          <xdr:rowOff>209550</xdr:rowOff>
        </xdr:from>
        <xdr:to>
          <xdr:col>2</xdr:col>
          <xdr:colOff>476250</xdr:colOff>
          <xdr:row>50</xdr:row>
          <xdr:rowOff>57150</xdr:rowOff>
        </xdr:to>
        <xdr:grpSp>
          <xdr:nvGrpSpPr>
            <xdr:cNvPr id="6" name="Gruppo 5">
              <a:extLst>
                <a:ext uri="{FF2B5EF4-FFF2-40B4-BE49-F238E27FC236}">
                  <a16:creationId xmlns:a16="http://schemas.microsoft.com/office/drawing/2014/main" id="{00000000-0008-0000-0100-000006000000}"/>
                </a:ext>
              </a:extLst>
            </xdr:cNvPr>
            <xdr:cNvGrpSpPr/>
          </xdr:nvGrpSpPr>
          <xdr:grpSpPr>
            <a:xfrm>
              <a:off x="295275" y="12325350"/>
              <a:ext cx="1419225" cy="1619250"/>
              <a:chOff x="295275" y="7172318"/>
              <a:chExt cx="1981200" cy="1562113"/>
            </a:xfrm>
          </xdr:grpSpPr>
          <xdr:sp macro="" textlink="">
            <xdr:nvSpPr>
              <xdr:cNvPr id="1063" name="Check Box 39" hidden="1">
                <a:extLst>
                  <a:ext uri="{63B3BB69-23CF-44E3-9099-C40C66FF867C}">
                    <a14:compatExt spid="_x0000_s1063"/>
                  </a:ext>
                  <a:ext uri="{FF2B5EF4-FFF2-40B4-BE49-F238E27FC236}">
                    <a16:creationId xmlns:a16="http://schemas.microsoft.com/office/drawing/2014/main" id="{00000000-0008-0000-0100-000027040000}"/>
                  </a:ext>
                </a:extLst>
              </xdr:cNvPr>
              <xdr:cNvSpPr/>
            </xdr:nvSpPr>
            <xdr:spPr bwMode="auto">
              <a:xfrm>
                <a:off x="295275" y="7172318"/>
                <a:ext cx="1981200" cy="2667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guanti di protezione</a:t>
                </a:r>
              </a:p>
            </xdr:txBody>
          </xdr:sp>
          <xdr:sp macro="" textlink="">
            <xdr:nvSpPr>
              <xdr:cNvPr id="1064" name="Check Box 40" hidden="1">
                <a:extLst>
                  <a:ext uri="{63B3BB69-23CF-44E3-9099-C40C66FF867C}">
                    <a14:compatExt spid="_x0000_s1064"/>
                  </a:ext>
                  <a:ext uri="{FF2B5EF4-FFF2-40B4-BE49-F238E27FC236}">
                    <a16:creationId xmlns:a16="http://schemas.microsoft.com/office/drawing/2014/main" id="{00000000-0008-0000-0100-000028040000}"/>
                  </a:ext>
                </a:extLst>
              </xdr:cNvPr>
              <xdr:cNvSpPr/>
            </xdr:nvSpPr>
            <xdr:spPr bwMode="auto">
              <a:xfrm>
                <a:off x="295275" y="7357382"/>
                <a:ext cx="1981200" cy="2667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mascherina antipolvere</a:t>
                </a:r>
              </a:p>
            </xdr:txBody>
          </xdr:sp>
          <xdr:sp macro="" textlink="">
            <xdr:nvSpPr>
              <xdr:cNvPr id="1065" name="Check Box 41" hidden="1">
                <a:extLst>
                  <a:ext uri="{63B3BB69-23CF-44E3-9099-C40C66FF867C}">
                    <a14:compatExt spid="_x0000_s1065"/>
                  </a:ext>
                  <a:ext uri="{FF2B5EF4-FFF2-40B4-BE49-F238E27FC236}">
                    <a16:creationId xmlns:a16="http://schemas.microsoft.com/office/drawing/2014/main" id="{00000000-0008-0000-0100-000029040000}"/>
                  </a:ext>
                </a:extLst>
              </xdr:cNvPr>
              <xdr:cNvSpPr/>
            </xdr:nvSpPr>
            <xdr:spPr bwMode="auto">
              <a:xfrm>
                <a:off x="295275" y="7542439"/>
                <a:ext cx="1981200" cy="2667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occhiali</a:t>
                </a:r>
              </a:p>
            </xdr:txBody>
          </xdr:sp>
          <xdr:sp macro="" textlink="">
            <xdr:nvSpPr>
              <xdr:cNvPr id="1066" name="Check Box 42" hidden="1">
                <a:extLst>
                  <a:ext uri="{63B3BB69-23CF-44E3-9099-C40C66FF867C}">
                    <a14:compatExt spid="_x0000_s1066"/>
                  </a:ext>
                  <a:ext uri="{FF2B5EF4-FFF2-40B4-BE49-F238E27FC236}">
                    <a16:creationId xmlns:a16="http://schemas.microsoft.com/office/drawing/2014/main" id="{00000000-0008-0000-0100-00002A040000}"/>
                  </a:ext>
                </a:extLst>
              </xdr:cNvPr>
              <xdr:cNvSpPr/>
            </xdr:nvSpPr>
            <xdr:spPr bwMode="auto">
              <a:xfrm>
                <a:off x="295275" y="7727496"/>
                <a:ext cx="1981200" cy="2667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scarpe/stivali di sicurezza</a:t>
                </a:r>
              </a:p>
            </xdr:txBody>
          </xdr:sp>
          <xdr:sp macro="" textlink="">
            <xdr:nvSpPr>
              <xdr:cNvPr id="1067" name="Check Box 43" hidden="1">
                <a:extLst>
                  <a:ext uri="{63B3BB69-23CF-44E3-9099-C40C66FF867C}">
                    <a14:compatExt spid="_x0000_s1067"/>
                  </a:ext>
                  <a:ext uri="{FF2B5EF4-FFF2-40B4-BE49-F238E27FC236}">
                    <a16:creationId xmlns:a16="http://schemas.microsoft.com/office/drawing/2014/main" id="{00000000-0008-0000-0100-00002B040000}"/>
                  </a:ext>
                </a:extLst>
              </xdr:cNvPr>
              <xdr:cNvSpPr/>
            </xdr:nvSpPr>
            <xdr:spPr bwMode="auto">
              <a:xfrm>
                <a:off x="295275" y="7912553"/>
                <a:ext cx="1981200" cy="2667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cuffie/tappi antirumore</a:t>
                </a:r>
              </a:p>
            </xdr:txBody>
          </xdr:sp>
          <xdr:sp macro="" textlink="">
            <xdr:nvSpPr>
              <xdr:cNvPr id="1068" name="Check Box 44" hidden="1">
                <a:extLst>
                  <a:ext uri="{63B3BB69-23CF-44E3-9099-C40C66FF867C}">
                    <a14:compatExt spid="_x0000_s1068"/>
                  </a:ext>
                  <a:ext uri="{FF2B5EF4-FFF2-40B4-BE49-F238E27FC236}">
                    <a16:creationId xmlns:a16="http://schemas.microsoft.com/office/drawing/2014/main" id="{00000000-0008-0000-0100-00002C040000}"/>
                  </a:ext>
                </a:extLst>
              </xdr:cNvPr>
              <xdr:cNvSpPr/>
            </xdr:nvSpPr>
            <xdr:spPr bwMode="auto">
              <a:xfrm>
                <a:off x="295275" y="8282667"/>
                <a:ext cx="1981200" cy="2667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nessun DPI</a:t>
                </a:r>
              </a:p>
            </xdr:txBody>
          </xdr:sp>
          <xdr:sp macro="" textlink="">
            <xdr:nvSpPr>
              <xdr:cNvPr id="1069" name="Check Box 45" hidden="1">
                <a:extLst>
                  <a:ext uri="{63B3BB69-23CF-44E3-9099-C40C66FF867C}">
                    <a14:compatExt spid="_x0000_s1069"/>
                  </a:ext>
                  <a:ext uri="{FF2B5EF4-FFF2-40B4-BE49-F238E27FC236}">
                    <a16:creationId xmlns:a16="http://schemas.microsoft.com/office/drawing/2014/main" id="{00000000-0008-0000-0100-00002D040000}"/>
                  </a:ext>
                </a:extLst>
              </xdr:cNvPr>
              <xdr:cNvSpPr/>
            </xdr:nvSpPr>
            <xdr:spPr bwMode="auto">
              <a:xfrm>
                <a:off x="295275" y="8097610"/>
                <a:ext cx="1981200" cy="2667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camice</a:t>
                </a:r>
              </a:p>
            </xdr:txBody>
          </xdr:sp>
          <xdr:sp macro="" textlink="">
            <xdr:nvSpPr>
              <xdr:cNvPr id="1077" name="Check Box 53" hidden="1">
                <a:extLst>
                  <a:ext uri="{63B3BB69-23CF-44E3-9099-C40C66FF867C}">
                    <a14:compatExt spid="_x0000_s1077"/>
                  </a:ext>
                  <a:ext uri="{FF2B5EF4-FFF2-40B4-BE49-F238E27FC236}">
                    <a16:creationId xmlns:a16="http://schemas.microsoft.com/office/drawing/2014/main" id="{00000000-0008-0000-0100-000035040000}"/>
                  </a:ext>
                </a:extLst>
              </xdr:cNvPr>
              <xdr:cNvSpPr/>
            </xdr:nvSpPr>
            <xdr:spPr bwMode="auto">
              <a:xfrm>
                <a:off x="295275" y="8467731"/>
                <a:ext cx="1981200" cy="2667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altro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428625</xdr:colOff>
          <xdr:row>28</xdr:row>
          <xdr:rowOff>142875</xdr:rowOff>
        </xdr:from>
        <xdr:to>
          <xdr:col>8</xdr:col>
          <xdr:colOff>447675</xdr:colOff>
          <xdr:row>34</xdr:row>
          <xdr:rowOff>152400</xdr:rowOff>
        </xdr:to>
        <xdr:grpSp>
          <xdr:nvGrpSpPr>
            <xdr:cNvPr id="5" name="Gruppo 4">
              <a:extLst>
                <a:ext uri="{FF2B5EF4-FFF2-40B4-BE49-F238E27FC236}">
                  <a16:creationId xmlns:a16="http://schemas.microsoft.com/office/drawing/2014/main" id="{00000000-0008-0000-0100-000005000000}"/>
                </a:ext>
              </a:extLst>
            </xdr:cNvPr>
            <xdr:cNvGrpSpPr/>
          </xdr:nvGrpSpPr>
          <xdr:grpSpPr>
            <a:xfrm>
              <a:off x="3619500" y="8991600"/>
              <a:ext cx="1971675" cy="1495425"/>
              <a:chOff x="2819400" y="4848225"/>
              <a:chExt cx="1847850" cy="1429880"/>
            </a:xfrm>
          </xdr:grpSpPr>
          <xdr:sp macro="" textlink="">
            <xdr:nvSpPr>
              <xdr:cNvPr id="1034" name="Check Box 10" hidden="1">
                <a:extLst>
                  <a:ext uri="{63B3BB69-23CF-44E3-9099-C40C66FF867C}">
                    <a14:compatExt spid="_x0000_s1034"/>
                  </a:ext>
                  <a:ext uri="{FF2B5EF4-FFF2-40B4-BE49-F238E27FC236}">
                    <a16:creationId xmlns:a16="http://schemas.microsoft.com/office/drawing/2014/main" id="{00000000-0008-0000-0100-00000A040000}"/>
                  </a:ext>
                </a:extLst>
              </xdr:cNvPr>
              <xdr:cNvSpPr/>
            </xdr:nvSpPr>
            <xdr:spPr bwMode="auto">
              <a:xfrm>
                <a:off x="2819400" y="4848225"/>
                <a:ext cx="1657350" cy="1440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elettrico/elettromagnetico</a:t>
                </a:r>
              </a:p>
            </xdr:txBody>
          </xdr:sp>
          <xdr:sp macro="" textlink="">
            <xdr:nvSpPr>
              <xdr:cNvPr id="1035" name="Check Box 11" hidden="1">
                <a:extLst>
                  <a:ext uri="{63B3BB69-23CF-44E3-9099-C40C66FF867C}">
                    <a14:compatExt spid="_x0000_s1035"/>
                  </a:ext>
                  <a:ext uri="{FF2B5EF4-FFF2-40B4-BE49-F238E27FC236}">
                    <a16:creationId xmlns:a16="http://schemas.microsoft.com/office/drawing/2014/main" id="{00000000-0008-0000-0100-00000B040000}"/>
                  </a:ext>
                </a:extLst>
              </xdr:cNvPr>
              <xdr:cNvSpPr/>
            </xdr:nvSpPr>
            <xdr:spPr bwMode="auto">
              <a:xfrm>
                <a:off x="2819400" y="5276851"/>
                <a:ext cx="1657350" cy="1440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meccanico</a:t>
                </a:r>
              </a:p>
            </xdr:txBody>
          </xdr:sp>
          <xdr:sp macro="" textlink="">
            <xdr:nvSpPr>
              <xdr:cNvPr id="1036" name="Check Box 12" hidden="1">
                <a:extLst>
                  <a:ext uri="{63B3BB69-23CF-44E3-9099-C40C66FF867C}">
                    <a14:compatExt spid="_x0000_s1036"/>
                  </a:ext>
                  <a:ext uri="{FF2B5EF4-FFF2-40B4-BE49-F238E27FC236}">
                    <a16:creationId xmlns:a16="http://schemas.microsoft.com/office/drawing/2014/main" id="{00000000-0008-0000-0100-00000C040000}"/>
                  </a:ext>
                </a:extLst>
              </xdr:cNvPr>
              <xdr:cNvSpPr/>
            </xdr:nvSpPr>
            <xdr:spPr bwMode="auto">
              <a:xfrm>
                <a:off x="2819400" y="5491164"/>
                <a:ext cx="1657350" cy="1440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videoterminale</a:t>
                </a:r>
              </a:p>
            </xdr:txBody>
          </xdr:sp>
          <xdr:sp macro="" textlink="">
            <xdr:nvSpPr>
              <xdr:cNvPr id="1039" name="Check Box 15" hidden="1">
                <a:extLst>
                  <a:ext uri="{63B3BB69-23CF-44E3-9099-C40C66FF867C}">
                    <a14:compatExt spid="_x0000_s1039"/>
                  </a:ext>
                  <a:ext uri="{FF2B5EF4-FFF2-40B4-BE49-F238E27FC236}">
                    <a16:creationId xmlns:a16="http://schemas.microsoft.com/office/drawing/2014/main" id="{00000000-0008-0000-0100-00000F040000}"/>
                  </a:ext>
                </a:extLst>
              </xdr:cNvPr>
              <xdr:cNvSpPr/>
            </xdr:nvSpPr>
            <xdr:spPr bwMode="auto">
              <a:xfrm>
                <a:off x="2819400" y="5062538"/>
                <a:ext cx="1657350" cy="1440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chimico</a:t>
                </a:r>
              </a:p>
            </xdr:txBody>
          </xdr:sp>
          <xdr:sp macro="" textlink="">
            <xdr:nvSpPr>
              <xdr:cNvPr id="1086" name="Check Box 62" descr="   attività in esterno" hidden="1">
                <a:extLst>
                  <a:ext uri="{63B3BB69-23CF-44E3-9099-C40C66FF867C}">
                    <a14:compatExt spid="_x0000_s1086"/>
                  </a:ext>
                  <a:ext uri="{FF2B5EF4-FFF2-40B4-BE49-F238E27FC236}">
                    <a16:creationId xmlns:a16="http://schemas.microsoft.com/office/drawing/2014/main" id="{00000000-0008-0000-0100-00003E040000}"/>
                  </a:ext>
                </a:extLst>
              </xdr:cNvPr>
              <xdr:cNvSpPr/>
            </xdr:nvSpPr>
            <xdr:spPr bwMode="auto">
              <a:xfrm>
                <a:off x="2819400" y="6134104"/>
                <a:ext cx="1847850" cy="14400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attività in esterno</a:t>
                </a:r>
              </a:p>
            </xdr:txBody>
          </xdr:sp>
          <xdr:sp macro="" textlink="">
            <xdr:nvSpPr>
              <xdr:cNvPr id="1087" name="Check Box 63" hidden="1">
                <a:extLst>
                  <a:ext uri="{63B3BB69-23CF-44E3-9099-C40C66FF867C}">
                    <a14:compatExt spid="_x0000_s1087"/>
                  </a:ext>
                  <a:ext uri="{FF2B5EF4-FFF2-40B4-BE49-F238E27FC236}">
                    <a16:creationId xmlns:a16="http://schemas.microsoft.com/office/drawing/2014/main" id="{00000000-0008-0000-0100-00003F040000}"/>
                  </a:ext>
                </a:extLst>
              </xdr:cNvPr>
              <xdr:cNvSpPr/>
            </xdr:nvSpPr>
            <xdr:spPr bwMode="auto">
              <a:xfrm>
                <a:off x="2819400" y="5919790"/>
                <a:ext cx="1847850" cy="1440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atmosfere esplosive</a:t>
                </a:r>
              </a:p>
            </xdr:txBody>
          </xdr:sp>
          <xdr:sp macro="" textlink="">
            <xdr:nvSpPr>
              <xdr:cNvPr id="1088" name="Check Box 64" hidden="1">
                <a:extLst>
                  <a:ext uri="{63B3BB69-23CF-44E3-9099-C40C66FF867C}">
                    <a14:compatExt spid="_x0000_s1088"/>
                  </a:ext>
                  <a:ext uri="{FF2B5EF4-FFF2-40B4-BE49-F238E27FC236}">
                    <a16:creationId xmlns:a16="http://schemas.microsoft.com/office/drawing/2014/main" id="{00000000-0008-0000-0100-000040040000}"/>
                  </a:ext>
                </a:extLst>
              </xdr:cNvPr>
              <xdr:cNvSpPr/>
            </xdr:nvSpPr>
            <xdr:spPr bwMode="auto">
              <a:xfrm>
                <a:off x="2819400" y="5705477"/>
                <a:ext cx="1847850" cy="14400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biomeccanico ed ergonomico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333375</xdr:colOff>
          <xdr:row>27</xdr:row>
          <xdr:rowOff>85725</xdr:rowOff>
        </xdr:from>
        <xdr:to>
          <xdr:col>4</xdr:col>
          <xdr:colOff>314325</xdr:colOff>
          <xdr:row>37</xdr:row>
          <xdr:rowOff>180975</xdr:rowOff>
        </xdr:to>
        <xdr:sp macro="" textlink="">
          <xdr:nvSpPr>
            <xdr:cNvPr id="1090" name="Group Box 66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id="{00000000-0008-0000-0100-00004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18288" rIns="0" bIns="0" anchor="t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Rischi fisici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457199</xdr:colOff>
          <xdr:row>28</xdr:row>
          <xdr:rowOff>147639</xdr:rowOff>
        </xdr:from>
        <xdr:to>
          <xdr:col>4</xdr:col>
          <xdr:colOff>228600</xdr:colOff>
          <xdr:row>33</xdr:row>
          <xdr:rowOff>58014</xdr:rowOff>
        </xdr:to>
        <xdr:grpSp>
          <xdr:nvGrpSpPr>
            <xdr:cNvPr id="10" name="Gruppo 9">
              <a:extLst>
                <a:ext uri="{FF2B5EF4-FFF2-40B4-BE49-F238E27FC236}">
                  <a16:creationId xmlns:a16="http://schemas.microsoft.com/office/drawing/2014/main" id="{00000000-0008-0000-0100-00000A000000}"/>
                </a:ext>
              </a:extLst>
            </xdr:cNvPr>
            <xdr:cNvGrpSpPr/>
          </xdr:nvGrpSpPr>
          <xdr:grpSpPr>
            <a:xfrm>
              <a:off x="457199" y="8996364"/>
              <a:ext cx="2343151" cy="977175"/>
              <a:chOff x="457199" y="8043864"/>
              <a:chExt cx="2343151" cy="977175"/>
            </a:xfrm>
          </xdr:grpSpPr>
          <xdr:sp macro="" textlink="">
            <xdr:nvSpPr>
              <xdr:cNvPr id="1091" name="Check Box 67" hidden="1">
                <a:extLst>
                  <a:ext uri="{63B3BB69-23CF-44E3-9099-C40C66FF867C}">
                    <a14:compatExt spid="_x0000_s1091"/>
                  </a:ext>
                  <a:ext uri="{FF2B5EF4-FFF2-40B4-BE49-F238E27FC236}">
                    <a16:creationId xmlns:a16="http://schemas.microsoft.com/office/drawing/2014/main" id="{00000000-0008-0000-0100-000043040000}"/>
                  </a:ext>
                </a:extLst>
              </xdr:cNvPr>
              <xdr:cNvSpPr/>
            </xdr:nvSpPr>
            <xdr:spPr bwMode="auto">
              <a:xfrm>
                <a:off x="457200" y="8669589"/>
                <a:ext cx="2343150" cy="1428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Radiazioni Ottiche Artificaili coerenti Laser</a:t>
                </a:r>
              </a:p>
            </xdr:txBody>
          </xdr:sp>
          <xdr:sp macro="" textlink="">
            <xdr:nvSpPr>
              <xdr:cNvPr id="1037" name="Check Box 13" hidden="1">
                <a:extLst>
                  <a:ext uri="{63B3BB69-23CF-44E3-9099-C40C66FF867C}">
                    <a14:compatExt spid="_x0000_s1037"/>
                  </a:ext>
                  <a:ext uri="{FF2B5EF4-FFF2-40B4-BE49-F238E27FC236}">
                    <a16:creationId xmlns:a16="http://schemas.microsoft.com/office/drawing/2014/main" id="{00000000-0008-0000-0100-00000D040000}"/>
                  </a:ext>
                </a:extLst>
              </xdr:cNvPr>
              <xdr:cNvSpPr/>
            </xdr:nvSpPr>
            <xdr:spPr bwMode="auto">
              <a:xfrm>
                <a:off x="457200" y="8043864"/>
                <a:ext cx="1673296" cy="12560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rumore</a:t>
                </a:r>
              </a:p>
            </xdr:txBody>
          </xdr:sp>
          <xdr:sp macro="" textlink="">
            <xdr:nvSpPr>
              <xdr:cNvPr id="1038" name="Check Box 14" hidden="1">
                <a:extLst>
                  <a:ext uri="{63B3BB69-23CF-44E3-9099-C40C66FF867C}">
                    <a14:compatExt spid="_x0000_s1038"/>
                  </a:ext>
                  <a:ext uri="{FF2B5EF4-FFF2-40B4-BE49-F238E27FC236}">
                    <a16:creationId xmlns:a16="http://schemas.microsoft.com/office/drawing/2014/main" id="{00000000-0008-0000-0100-00000E040000}"/>
                  </a:ext>
                </a:extLst>
              </xdr:cNvPr>
              <xdr:cNvSpPr/>
            </xdr:nvSpPr>
            <xdr:spPr bwMode="auto">
              <a:xfrm>
                <a:off x="457200" y="8461014"/>
                <a:ext cx="1384796" cy="12560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campi elettromagnetici</a:t>
                </a:r>
              </a:p>
            </xdr:txBody>
          </xdr:sp>
          <xdr:sp macro="" textlink="">
            <xdr:nvSpPr>
              <xdr:cNvPr id="1040" name="Check Box 16" hidden="1">
                <a:extLst>
                  <a:ext uri="{63B3BB69-23CF-44E3-9099-C40C66FF867C}">
                    <a14:compatExt spid="_x0000_s1040"/>
                  </a:ext>
                  <a:ext uri="{FF2B5EF4-FFF2-40B4-BE49-F238E27FC236}">
                    <a16:creationId xmlns:a16="http://schemas.microsoft.com/office/drawing/2014/main" id="{00000000-0008-0000-0100-000010040000}"/>
                  </a:ext>
                </a:extLst>
              </xdr:cNvPr>
              <xdr:cNvSpPr/>
            </xdr:nvSpPr>
            <xdr:spPr bwMode="auto">
              <a:xfrm>
                <a:off x="457200" y="8252439"/>
                <a:ext cx="1673296" cy="12560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vibrazioni</a:t>
                </a:r>
              </a:p>
            </xdr:txBody>
          </xdr:sp>
          <xdr:sp macro="" textlink="">
            <xdr:nvSpPr>
              <xdr:cNvPr id="1089" name="Check Box 65" hidden="1">
                <a:extLst>
                  <a:ext uri="{63B3BB69-23CF-44E3-9099-C40C66FF867C}">
                    <a14:compatExt spid="_x0000_s1089"/>
                  </a:ext>
                  <a:ext uri="{FF2B5EF4-FFF2-40B4-BE49-F238E27FC236}">
                    <a16:creationId xmlns:a16="http://schemas.microsoft.com/office/drawing/2014/main" id="{00000000-0008-0000-0100-000041040000}"/>
                  </a:ext>
                </a:extLst>
              </xdr:cNvPr>
              <xdr:cNvSpPr/>
            </xdr:nvSpPr>
            <xdr:spPr bwMode="auto">
              <a:xfrm>
                <a:off x="457199" y="8895437"/>
                <a:ext cx="1999050" cy="12560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 Radiazioni Ottiche Artificiali non coerenti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266700</xdr:colOff>
          <xdr:row>27</xdr:row>
          <xdr:rowOff>85725</xdr:rowOff>
        </xdr:from>
        <xdr:to>
          <xdr:col>9</xdr:col>
          <xdr:colOff>276225</xdr:colOff>
          <xdr:row>37</xdr:row>
          <xdr:rowOff>180975</xdr:rowOff>
        </xdr:to>
        <xdr:sp macro="" textlink="">
          <xdr:nvSpPr>
            <xdr:cNvPr id="1092" name="Group Box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00000000-0008-0000-0100-00004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18288" rIns="0" bIns="0" anchor="t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Altri rischi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257175</xdr:colOff>
          <xdr:row>25</xdr:row>
          <xdr:rowOff>200025</xdr:rowOff>
        </xdr:from>
        <xdr:to>
          <xdr:col>15</xdr:col>
          <xdr:colOff>114300</xdr:colOff>
          <xdr:row>37</xdr:row>
          <xdr:rowOff>209550</xdr:rowOff>
        </xdr:to>
        <xdr:sp macro="" textlink="">
          <xdr:nvSpPr>
            <xdr:cNvPr id="1094" name="Group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00000000-0008-0000-01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18288" rIns="0" bIns="0" anchor="t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Uso di sostanze</a:t>
              </a:r>
            </a:p>
          </xdr:txBody>
        </xdr:sp>
        <xdr:clientData/>
      </xdr:twoCellAnchor>
    </mc:Choice>
    <mc:Fallback/>
  </mc:AlternateContent>
  <xdr:oneCellAnchor>
    <xdr:from>
      <xdr:col>17</xdr:col>
      <xdr:colOff>638175</xdr:colOff>
      <xdr:row>47</xdr:row>
      <xdr:rowOff>9525</xdr:rowOff>
    </xdr:from>
    <xdr:ext cx="184731" cy="264560"/>
    <xdr:sp macro="" textlink="">
      <xdr:nvSpPr>
        <xdr:cNvPr id="4" name="CasellaDiTesto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10687050" y="9039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it-IT" sz="1100"/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371475</xdr:colOff>
          <xdr:row>32</xdr:row>
          <xdr:rowOff>9525</xdr:rowOff>
        </xdr:from>
        <xdr:to>
          <xdr:col>15</xdr:col>
          <xdr:colOff>19050</xdr:colOff>
          <xdr:row>37</xdr:row>
          <xdr:rowOff>104775</xdr:rowOff>
        </xdr:to>
        <xdr:sp macro="" textlink="">
          <xdr:nvSpPr>
            <xdr:cNvPr id="1099" name="Group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00000000-0008-0000-0100-00004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18288" rIns="0" bIns="0" anchor="t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Con manipolazione diretta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361950</xdr:colOff>
          <xdr:row>26</xdr:row>
          <xdr:rowOff>76200</xdr:rowOff>
        </xdr:from>
        <xdr:to>
          <xdr:col>15</xdr:col>
          <xdr:colOff>19050</xdr:colOff>
          <xdr:row>31</xdr:row>
          <xdr:rowOff>200025</xdr:rowOff>
        </xdr:to>
        <xdr:sp macro="" textlink="">
          <xdr:nvSpPr>
            <xdr:cNvPr id="1100" name="Group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00000000-0008-0000-0100-00004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18288" rIns="0" bIns="0" anchor="t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Natura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419100</xdr:colOff>
          <xdr:row>32</xdr:row>
          <xdr:rowOff>104775</xdr:rowOff>
        </xdr:from>
        <xdr:to>
          <xdr:col>12</xdr:col>
          <xdr:colOff>438150</xdr:colOff>
          <xdr:row>36</xdr:row>
          <xdr:rowOff>28575</xdr:rowOff>
        </xdr:to>
        <xdr:grpSp>
          <xdr:nvGrpSpPr>
            <xdr:cNvPr id="9" name="Gruppo 8">
              <a:extLst>
                <a:ext uri="{FF2B5EF4-FFF2-40B4-BE49-F238E27FC236}">
                  <a16:creationId xmlns:a16="http://schemas.microsoft.com/office/drawing/2014/main" id="{00000000-0008-0000-0100-000009000000}"/>
                </a:ext>
              </a:extLst>
            </xdr:cNvPr>
            <xdr:cNvGrpSpPr/>
          </xdr:nvGrpSpPr>
          <xdr:grpSpPr>
            <a:xfrm>
              <a:off x="6972300" y="9772650"/>
              <a:ext cx="1257300" cy="1085850"/>
              <a:chOff x="6800850" y="8820150"/>
              <a:chExt cx="1257300" cy="1085850"/>
            </a:xfrm>
          </xdr:grpSpPr>
          <xdr:sp macro="" textlink="">
            <xdr:nvSpPr>
              <xdr:cNvPr id="1101" name="Check Box 77" hidden="1">
                <a:extLst>
                  <a:ext uri="{63B3BB69-23CF-44E3-9099-C40C66FF867C}">
                    <a14:compatExt spid="_x0000_s1101"/>
                  </a:ext>
                  <a:ext uri="{FF2B5EF4-FFF2-40B4-BE49-F238E27FC236}">
                    <a16:creationId xmlns:a16="http://schemas.microsoft.com/office/drawing/2014/main" id="{00000000-0008-0000-0100-00004D040000}"/>
                  </a:ext>
                </a:extLst>
              </xdr:cNvPr>
              <xdr:cNvSpPr/>
            </xdr:nvSpPr>
            <xdr:spPr bwMode="auto">
              <a:xfrm>
                <a:off x="6800850" y="8820150"/>
                <a:ext cx="1257300" cy="2190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&gt; 5 ore/giorno</a:t>
                </a:r>
              </a:p>
            </xdr:txBody>
          </xdr:sp>
          <xdr:sp macro="" textlink="">
            <xdr:nvSpPr>
              <xdr:cNvPr id="1102" name="Check Box 78" hidden="1">
                <a:extLst>
                  <a:ext uri="{63B3BB69-23CF-44E3-9099-C40C66FF867C}">
                    <a14:compatExt spid="_x0000_s1102"/>
                  </a:ext>
                  <a:ext uri="{FF2B5EF4-FFF2-40B4-BE49-F238E27FC236}">
                    <a16:creationId xmlns:a16="http://schemas.microsoft.com/office/drawing/2014/main" id="{00000000-0008-0000-0100-00004E040000}"/>
                  </a:ext>
                </a:extLst>
              </xdr:cNvPr>
              <xdr:cNvSpPr/>
            </xdr:nvSpPr>
            <xdr:spPr bwMode="auto">
              <a:xfrm>
                <a:off x="6800850" y="9258300"/>
                <a:ext cx="1257300" cy="2190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tra 1 e 3 ore/giorno</a:t>
                </a:r>
              </a:p>
            </xdr:txBody>
          </xdr:sp>
          <xdr:sp macro="" textlink="">
            <xdr:nvSpPr>
              <xdr:cNvPr id="1103" name="Check Box 79" hidden="1">
                <a:extLst>
                  <a:ext uri="{63B3BB69-23CF-44E3-9099-C40C66FF867C}">
                    <a14:compatExt spid="_x0000_s1103"/>
                  </a:ext>
                  <a:ext uri="{FF2B5EF4-FFF2-40B4-BE49-F238E27FC236}">
                    <a16:creationId xmlns:a16="http://schemas.microsoft.com/office/drawing/2014/main" id="{00000000-0008-0000-0100-00004F040000}"/>
                  </a:ext>
                </a:extLst>
              </xdr:cNvPr>
              <xdr:cNvSpPr/>
            </xdr:nvSpPr>
            <xdr:spPr bwMode="auto">
              <a:xfrm>
                <a:off x="6800850" y="9039225"/>
                <a:ext cx="1257300" cy="2190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tra 4 e 5 ore/giorno</a:t>
                </a:r>
              </a:p>
            </xdr:txBody>
          </xdr:sp>
          <xdr:sp macro="" textlink="">
            <xdr:nvSpPr>
              <xdr:cNvPr id="1104" name="Check Box 80" hidden="1">
                <a:extLst>
                  <a:ext uri="{63B3BB69-23CF-44E3-9099-C40C66FF867C}">
                    <a14:compatExt spid="_x0000_s1104"/>
                  </a:ext>
                  <a:ext uri="{FF2B5EF4-FFF2-40B4-BE49-F238E27FC236}">
                    <a16:creationId xmlns:a16="http://schemas.microsoft.com/office/drawing/2014/main" id="{00000000-0008-0000-0100-000050040000}"/>
                  </a:ext>
                </a:extLst>
              </xdr:cNvPr>
              <xdr:cNvSpPr/>
            </xdr:nvSpPr>
            <xdr:spPr bwMode="auto">
              <a:xfrm>
                <a:off x="6800850" y="9467850"/>
                <a:ext cx="1257300" cy="2190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&lt; 1 ora/giorno</a:t>
                </a:r>
              </a:p>
            </xdr:txBody>
          </xdr:sp>
          <xdr:sp macro="" textlink="">
            <xdr:nvSpPr>
              <xdr:cNvPr id="1105" name="Check Box 81" hidden="1">
                <a:extLst>
                  <a:ext uri="{63B3BB69-23CF-44E3-9099-C40C66FF867C}">
                    <a14:compatExt spid="_x0000_s1105"/>
                  </a:ext>
                  <a:ext uri="{FF2B5EF4-FFF2-40B4-BE49-F238E27FC236}">
                    <a16:creationId xmlns:a16="http://schemas.microsoft.com/office/drawing/2014/main" id="{00000000-0008-0000-0100-000051040000}"/>
                  </a:ext>
                </a:extLst>
              </xdr:cNvPr>
              <xdr:cNvSpPr/>
            </xdr:nvSpPr>
            <xdr:spPr bwMode="auto">
              <a:xfrm>
                <a:off x="6800850" y="9686925"/>
                <a:ext cx="1257300" cy="2190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it-IT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  Occasionalmente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104775</xdr:colOff>
          <xdr:row>12</xdr:row>
          <xdr:rowOff>28575</xdr:rowOff>
        </xdr:from>
        <xdr:to>
          <xdr:col>5</xdr:col>
          <xdr:colOff>400050</xdr:colOff>
          <xdr:row>13</xdr:row>
          <xdr:rowOff>19050</xdr:rowOff>
        </xdr:to>
        <xdr:sp macro="" textlink="">
          <xdr:nvSpPr>
            <xdr:cNvPr id="1108" name="Drop Down 84" hidden="1">
              <a:extLst>
                <a:ext uri="{63B3BB69-23CF-44E3-9099-C40C66FF867C}">
                  <a14:compatExt spid="_x0000_s1108"/>
                </a:ext>
                <a:ext uri="{FF2B5EF4-FFF2-40B4-BE49-F238E27FC236}">
                  <a16:creationId xmlns:a16="http://schemas.microsoft.com/office/drawing/2014/main" id="{00000000-0008-0000-0100-00005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57</xdr:row>
          <xdr:rowOff>0</xdr:rowOff>
        </xdr:from>
        <xdr:to>
          <xdr:col>2</xdr:col>
          <xdr:colOff>371475</xdr:colOff>
          <xdr:row>57</xdr:row>
          <xdr:rowOff>228600</xdr:rowOff>
        </xdr:to>
        <xdr:sp macro="" textlink="">
          <xdr:nvSpPr>
            <xdr:cNvPr id="1109" name="Drop Down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00000000-0008-0000-0100-00005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247650</xdr:colOff>
          <xdr:row>57</xdr:row>
          <xdr:rowOff>9525</xdr:rowOff>
        </xdr:from>
        <xdr:to>
          <xdr:col>12</xdr:col>
          <xdr:colOff>381000</xdr:colOff>
          <xdr:row>57</xdr:row>
          <xdr:rowOff>238125</xdr:rowOff>
        </xdr:to>
        <xdr:sp macro="" textlink="">
          <xdr:nvSpPr>
            <xdr:cNvPr id="1110" name="Drop Down 86" hidden="1">
              <a:extLst>
                <a:ext uri="{63B3BB69-23CF-44E3-9099-C40C66FF867C}">
                  <a14:compatExt spid="_x0000_s1110"/>
                </a:ext>
                <a:ext uri="{FF2B5EF4-FFF2-40B4-BE49-F238E27FC236}">
                  <a16:creationId xmlns:a16="http://schemas.microsoft.com/office/drawing/2014/main" id="{00000000-0008-0000-0100-00005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59</xdr:row>
          <xdr:rowOff>0</xdr:rowOff>
        </xdr:from>
        <xdr:to>
          <xdr:col>2</xdr:col>
          <xdr:colOff>371475</xdr:colOff>
          <xdr:row>59</xdr:row>
          <xdr:rowOff>228600</xdr:rowOff>
        </xdr:to>
        <xdr:sp macro="" textlink="">
          <xdr:nvSpPr>
            <xdr:cNvPr id="1113" name="Drop Down 89" hidden="1">
              <a:extLst>
                <a:ext uri="{63B3BB69-23CF-44E3-9099-C40C66FF867C}">
                  <a14:compatExt spid="_x0000_s1113"/>
                </a:ext>
                <a:ext uri="{FF2B5EF4-FFF2-40B4-BE49-F238E27FC236}">
                  <a16:creationId xmlns:a16="http://schemas.microsoft.com/office/drawing/2014/main" id="{00000000-0008-0000-0100-00005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247650</xdr:colOff>
          <xdr:row>59</xdr:row>
          <xdr:rowOff>9525</xdr:rowOff>
        </xdr:from>
        <xdr:to>
          <xdr:col>12</xdr:col>
          <xdr:colOff>381000</xdr:colOff>
          <xdr:row>59</xdr:row>
          <xdr:rowOff>238125</xdr:rowOff>
        </xdr:to>
        <xdr:sp macro="" textlink="">
          <xdr:nvSpPr>
            <xdr:cNvPr id="1114" name="Drop Down 90" hidden="1">
              <a:extLst>
                <a:ext uri="{63B3BB69-23CF-44E3-9099-C40C66FF867C}">
                  <a14:compatExt spid="_x0000_s1114"/>
                </a:ext>
                <a:ext uri="{FF2B5EF4-FFF2-40B4-BE49-F238E27FC236}">
                  <a16:creationId xmlns:a16="http://schemas.microsoft.com/office/drawing/2014/main" id="{00000000-0008-0000-0100-00005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61</xdr:row>
          <xdr:rowOff>0</xdr:rowOff>
        </xdr:from>
        <xdr:to>
          <xdr:col>2</xdr:col>
          <xdr:colOff>371475</xdr:colOff>
          <xdr:row>61</xdr:row>
          <xdr:rowOff>228600</xdr:rowOff>
        </xdr:to>
        <xdr:sp macro="" textlink="">
          <xdr:nvSpPr>
            <xdr:cNvPr id="1115" name="Drop Down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00000000-0008-0000-0100-00005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247650</xdr:colOff>
          <xdr:row>61</xdr:row>
          <xdr:rowOff>9525</xdr:rowOff>
        </xdr:from>
        <xdr:to>
          <xdr:col>12</xdr:col>
          <xdr:colOff>381000</xdr:colOff>
          <xdr:row>61</xdr:row>
          <xdr:rowOff>238125</xdr:rowOff>
        </xdr:to>
        <xdr:sp macro="" textlink="">
          <xdr:nvSpPr>
            <xdr:cNvPr id="1116" name="Drop Down 92" hidden="1">
              <a:extLst>
                <a:ext uri="{63B3BB69-23CF-44E3-9099-C40C66FF867C}">
                  <a14:compatExt spid="_x0000_s1116"/>
                </a:ext>
                <a:ext uri="{FF2B5EF4-FFF2-40B4-BE49-F238E27FC236}">
                  <a16:creationId xmlns:a16="http://schemas.microsoft.com/office/drawing/2014/main" id="{00000000-0008-0000-0100-00005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63</xdr:row>
          <xdr:rowOff>0</xdr:rowOff>
        </xdr:from>
        <xdr:to>
          <xdr:col>2</xdr:col>
          <xdr:colOff>371475</xdr:colOff>
          <xdr:row>63</xdr:row>
          <xdr:rowOff>228600</xdr:rowOff>
        </xdr:to>
        <xdr:sp macro="" textlink="">
          <xdr:nvSpPr>
            <xdr:cNvPr id="1117" name="Drop Down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00000000-0008-0000-0100-00005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247650</xdr:colOff>
          <xdr:row>63</xdr:row>
          <xdr:rowOff>9525</xdr:rowOff>
        </xdr:from>
        <xdr:to>
          <xdr:col>12</xdr:col>
          <xdr:colOff>381000</xdr:colOff>
          <xdr:row>63</xdr:row>
          <xdr:rowOff>238125</xdr:rowOff>
        </xdr:to>
        <xdr:sp macro="" textlink="">
          <xdr:nvSpPr>
            <xdr:cNvPr id="1118" name="Drop Down 94" hidden="1">
              <a:extLst>
                <a:ext uri="{63B3BB69-23CF-44E3-9099-C40C66FF867C}">
                  <a14:compatExt spid="_x0000_s1118"/>
                </a:ext>
                <a:ext uri="{FF2B5EF4-FFF2-40B4-BE49-F238E27FC236}">
                  <a16:creationId xmlns:a16="http://schemas.microsoft.com/office/drawing/2014/main" id="{00000000-0008-0000-0100-00005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38100</xdr:colOff>
      <xdr:row>0</xdr:row>
      <xdr:rowOff>28575</xdr:rowOff>
    </xdr:from>
    <xdr:to>
      <xdr:col>2</xdr:col>
      <xdr:colOff>239850</xdr:colOff>
      <xdr:row>4</xdr:row>
      <xdr:rowOff>182521</xdr:rowOff>
    </xdr:to>
    <xdr:pic>
      <xdr:nvPicPr>
        <xdr:cNvPr id="58" name="Immagine 57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875" t="14967" r="16656" b="14876"/>
        <a:stretch/>
      </xdr:blipFill>
      <xdr:spPr>
        <a:xfrm>
          <a:off x="38100" y="28575"/>
          <a:ext cx="1440000" cy="1058821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209550</xdr:colOff>
          <xdr:row>17</xdr:row>
          <xdr:rowOff>104775</xdr:rowOff>
        </xdr:from>
        <xdr:to>
          <xdr:col>2</xdr:col>
          <xdr:colOff>695325</xdr:colOff>
          <xdr:row>18</xdr:row>
          <xdr:rowOff>57150</xdr:rowOff>
        </xdr:to>
        <xdr:sp macro="" textlink="">
          <xdr:nvSpPr>
            <xdr:cNvPr id="1119" name="TextBox1" hidden="1">
              <a:extLst>
                <a:ext uri="{63B3BB69-23CF-44E3-9099-C40C66FF867C}">
                  <a14:compatExt spid="_x0000_s1119"/>
                </a:ext>
                <a:ext uri="{FF2B5EF4-FFF2-40B4-BE49-F238E27FC236}">
                  <a16:creationId xmlns:a16="http://schemas.microsoft.com/office/drawing/2014/main" id="{00000000-0008-0000-0100-00005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209550</xdr:colOff>
          <xdr:row>18</xdr:row>
          <xdr:rowOff>57150</xdr:rowOff>
        </xdr:from>
        <xdr:to>
          <xdr:col>2</xdr:col>
          <xdr:colOff>695325</xdr:colOff>
          <xdr:row>19</xdr:row>
          <xdr:rowOff>9525</xdr:rowOff>
        </xdr:to>
        <xdr:sp macro="" textlink="">
          <xdr:nvSpPr>
            <xdr:cNvPr id="1120" name="TextBox2" hidden="1">
              <a:extLst>
                <a:ext uri="{63B3BB69-23CF-44E3-9099-C40C66FF867C}">
                  <a14:compatExt spid="_x0000_s1120"/>
                </a:ext>
                <a:ext uri="{FF2B5EF4-FFF2-40B4-BE49-F238E27FC236}">
                  <a16:creationId xmlns:a16="http://schemas.microsoft.com/office/drawing/2014/main" id="{00000000-0008-0000-0100-00006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209550</xdr:colOff>
          <xdr:row>19</xdr:row>
          <xdr:rowOff>9525</xdr:rowOff>
        </xdr:from>
        <xdr:to>
          <xdr:col>2</xdr:col>
          <xdr:colOff>695325</xdr:colOff>
          <xdr:row>19</xdr:row>
          <xdr:rowOff>209550</xdr:rowOff>
        </xdr:to>
        <xdr:sp macro="" textlink="">
          <xdr:nvSpPr>
            <xdr:cNvPr id="1121" name="TextBox3" hidden="1">
              <a:extLst>
                <a:ext uri="{63B3BB69-23CF-44E3-9099-C40C66FF867C}">
                  <a14:compatExt spid="_x0000_s1121"/>
                </a:ext>
                <a:ext uri="{FF2B5EF4-FFF2-40B4-BE49-F238E27FC236}">
                  <a16:creationId xmlns:a16="http://schemas.microsoft.com/office/drawing/2014/main" id="{00000000-0008-0000-0100-00006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209550</xdr:colOff>
          <xdr:row>19</xdr:row>
          <xdr:rowOff>219075</xdr:rowOff>
        </xdr:from>
        <xdr:to>
          <xdr:col>2</xdr:col>
          <xdr:colOff>695325</xdr:colOff>
          <xdr:row>19</xdr:row>
          <xdr:rowOff>419100</xdr:rowOff>
        </xdr:to>
        <xdr:sp macro="" textlink="">
          <xdr:nvSpPr>
            <xdr:cNvPr id="1122" name="TextBox4" hidden="1">
              <a:extLst>
                <a:ext uri="{63B3BB69-23CF-44E3-9099-C40C66FF867C}">
                  <a14:compatExt spid="_x0000_s1122"/>
                </a:ext>
                <a:ext uri="{FF2B5EF4-FFF2-40B4-BE49-F238E27FC236}">
                  <a16:creationId xmlns:a16="http://schemas.microsoft.com/office/drawing/2014/main" id="{00000000-0008-0000-0100-00006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209550</xdr:colOff>
          <xdr:row>19</xdr:row>
          <xdr:rowOff>419100</xdr:rowOff>
        </xdr:from>
        <xdr:to>
          <xdr:col>2</xdr:col>
          <xdr:colOff>695325</xdr:colOff>
          <xdr:row>19</xdr:row>
          <xdr:rowOff>619125</xdr:rowOff>
        </xdr:to>
        <xdr:sp macro="" textlink="">
          <xdr:nvSpPr>
            <xdr:cNvPr id="1123" name="TextBox5" hidden="1">
              <a:extLst>
                <a:ext uri="{63B3BB69-23CF-44E3-9099-C40C66FF867C}">
                  <a14:compatExt spid="_x0000_s1123"/>
                </a:ext>
                <a:ext uri="{FF2B5EF4-FFF2-40B4-BE49-F238E27FC236}">
                  <a16:creationId xmlns:a16="http://schemas.microsoft.com/office/drawing/2014/main" id="{00000000-0008-0000-0100-00006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209550</xdr:colOff>
          <xdr:row>19</xdr:row>
          <xdr:rowOff>619125</xdr:rowOff>
        </xdr:from>
        <xdr:to>
          <xdr:col>2</xdr:col>
          <xdr:colOff>695325</xdr:colOff>
          <xdr:row>19</xdr:row>
          <xdr:rowOff>819150</xdr:rowOff>
        </xdr:to>
        <xdr:sp macro="" textlink="">
          <xdr:nvSpPr>
            <xdr:cNvPr id="1124" name="TextBox6" hidden="1">
              <a:extLst>
                <a:ext uri="{63B3BB69-23CF-44E3-9099-C40C66FF867C}">
                  <a14:compatExt spid="_x0000_s1124"/>
                </a:ext>
                <a:ext uri="{FF2B5EF4-FFF2-40B4-BE49-F238E27FC236}">
                  <a16:creationId xmlns:a16="http://schemas.microsoft.com/office/drawing/2014/main" id="{00000000-0008-0000-0100-00006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209550</xdr:colOff>
          <xdr:row>19</xdr:row>
          <xdr:rowOff>819150</xdr:rowOff>
        </xdr:from>
        <xdr:to>
          <xdr:col>2</xdr:col>
          <xdr:colOff>695325</xdr:colOff>
          <xdr:row>19</xdr:row>
          <xdr:rowOff>1019175</xdr:rowOff>
        </xdr:to>
        <xdr:sp macro="" textlink="">
          <xdr:nvSpPr>
            <xdr:cNvPr id="1125" name="TextBox7" hidden="1">
              <a:extLst>
                <a:ext uri="{63B3BB69-23CF-44E3-9099-C40C66FF867C}">
                  <a14:compatExt spid="_x0000_s1125"/>
                </a:ext>
                <a:ext uri="{FF2B5EF4-FFF2-40B4-BE49-F238E27FC236}">
                  <a16:creationId xmlns:a16="http://schemas.microsoft.com/office/drawing/2014/main" id="{00000000-0008-0000-0100-00006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209550</xdr:colOff>
          <xdr:row>19</xdr:row>
          <xdr:rowOff>1019175</xdr:rowOff>
        </xdr:from>
        <xdr:to>
          <xdr:col>2</xdr:col>
          <xdr:colOff>695325</xdr:colOff>
          <xdr:row>19</xdr:row>
          <xdr:rowOff>1219200</xdr:rowOff>
        </xdr:to>
        <xdr:sp macro="" textlink="">
          <xdr:nvSpPr>
            <xdr:cNvPr id="1126" name="TextBox8" hidden="1">
              <a:extLst>
                <a:ext uri="{63B3BB69-23CF-44E3-9099-C40C66FF867C}">
                  <a14:compatExt spid="_x0000_s1126"/>
                </a:ext>
                <a:ext uri="{FF2B5EF4-FFF2-40B4-BE49-F238E27FC236}">
                  <a16:creationId xmlns:a16="http://schemas.microsoft.com/office/drawing/2014/main" id="{00000000-0008-0000-0100-00006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209550</xdr:colOff>
          <xdr:row>19</xdr:row>
          <xdr:rowOff>1219200</xdr:rowOff>
        </xdr:from>
        <xdr:to>
          <xdr:col>2</xdr:col>
          <xdr:colOff>695325</xdr:colOff>
          <xdr:row>19</xdr:row>
          <xdr:rowOff>1419225</xdr:rowOff>
        </xdr:to>
        <xdr:sp macro="" textlink="">
          <xdr:nvSpPr>
            <xdr:cNvPr id="1127" name="TextBox9" hidden="1">
              <a:extLst>
                <a:ext uri="{63B3BB69-23CF-44E3-9099-C40C66FF867C}">
                  <a14:compatExt spid="_x0000_s1127"/>
                </a:ext>
                <a:ext uri="{FF2B5EF4-FFF2-40B4-BE49-F238E27FC236}">
                  <a16:creationId xmlns:a16="http://schemas.microsoft.com/office/drawing/2014/main" id="{00000000-0008-0000-0100-00006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209550</xdr:colOff>
          <xdr:row>19</xdr:row>
          <xdr:rowOff>1428750</xdr:rowOff>
        </xdr:from>
        <xdr:to>
          <xdr:col>2</xdr:col>
          <xdr:colOff>695325</xdr:colOff>
          <xdr:row>19</xdr:row>
          <xdr:rowOff>1628775</xdr:rowOff>
        </xdr:to>
        <xdr:sp macro="" textlink="">
          <xdr:nvSpPr>
            <xdr:cNvPr id="1128" name="TextBox10" hidden="1">
              <a:extLst>
                <a:ext uri="{63B3BB69-23CF-44E3-9099-C40C66FF867C}">
                  <a14:compatExt spid="_x0000_s1128"/>
                </a:ext>
                <a:ext uri="{FF2B5EF4-FFF2-40B4-BE49-F238E27FC236}">
                  <a16:creationId xmlns:a16="http://schemas.microsoft.com/office/drawing/2014/main" id="{00000000-0008-0000-0100-00006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209550</xdr:colOff>
          <xdr:row>19</xdr:row>
          <xdr:rowOff>1628775</xdr:rowOff>
        </xdr:from>
        <xdr:to>
          <xdr:col>2</xdr:col>
          <xdr:colOff>695325</xdr:colOff>
          <xdr:row>19</xdr:row>
          <xdr:rowOff>1828800</xdr:rowOff>
        </xdr:to>
        <xdr:sp macro="" textlink="">
          <xdr:nvSpPr>
            <xdr:cNvPr id="1129" name="TextBox11" hidden="1">
              <a:extLst>
                <a:ext uri="{63B3BB69-23CF-44E3-9099-C40C66FF867C}">
                  <a14:compatExt spid="_x0000_s1129"/>
                </a:ext>
                <a:ext uri="{FF2B5EF4-FFF2-40B4-BE49-F238E27FC236}">
                  <a16:creationId xmlns:a16="http://schemas.microsoft.com/office/drawing/2014/main" id="{00000000-0008-0000-0100-00006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209550</xdr:colOff>
          <xdr:row>19</xdr:row>
          <xdr:rowOff>1828800</xdr:rowOff>
        </xdr:from>
        <xdr:to>
          <xdr:col>2</xdr:col>
          <xdr:colOff>695325</xdr:colOff>
          <xdr:row>20</xdr:row>
          <xdr:rowOff>9525</xdr:rowOff>
        </xdr:to>
        <xdr:sp macro="" textlink="">
          <xdr:nvSpPr>
            <xdr:cNvPr id="1130" name="TextBox12" hidden="1">
              <a:extLst>
                <a:ext uri="{63B3BB69-23CF-44E3-9099-C40C66FF867C}">
                  <a14:compatExt spid="_x0000_s1130"/>
                </a:ext>
                <a:ext uri="{FF2B5EF4-FFF2-40B4-BE49-F238E27FC236}">
                  <a16:creationId xmlns:a16="http://schemas.microsoft.com/office/drawing/2014/main" id="{00000000-0008-0000-0100-00006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17</xdr:row>
          <xdr:rowOff>104775</xdr:rowOff>
        </xdr:from>
        <xdr:to>
          <xdr:col>5</xdr:col>
          <xdr:colOff>685800</xdr:colOff>
          <xdr:row>18</xdr:row>
          <xdr:rowOff>57150</xdr:rowOff>
        </xdr:to>
        <xdr:sp macro="" textlink="">
          <xdr:nvSpPr>
            <xdr:cNvPr id="1131" name="TextBox13" hidden="1">
              <a:extLst>
                <a:ext uri="{63B3BB69-23CF-44E3-9099-C40C66FF867C}">
                  <a14:compatExt spid="_x0000_s1131"/>
                </a:ext>
                <a:ext uri="{FF2B5EF4-FFF2-40B4-BE49-F238E27FC236}">
                  <a16:creationId xmlns:a16="http://schemas.microsoft.com/office/drawing/2014/main" id="{00000000-0008-0000-0100-00006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18</xdr:row>
          <xdr:rowOff>57150</xdr:rowOff>
        </xdr:from>
        <xdr:to>
          <xdr:col>5</xdr:col>
          <xdr:colOff>685800</xdr:colOff>
          <xdr:row>19</xdr:row>
          <xdr:rowOff>9525</xdr:rowOff>
        </xdr:to>
        <xdr:sp macro="" textlink="">
          <xdr:nvSpPr>
            <xdr:cNvPr id="1132" name="TextBox14" hidden="1">
              <a:extLst>
                <a:ext uri="{63B3BB69-23CF-44E3-9099-C40C66FF867C}">
                  <a14:compatExt spid="_x0000_s1132"/>
                </a:ext>
                <a:ext uri="{FF2B5EF4-FFF2-40B4-BE49-F238E27FC236}">
                  <a16:creationId xmlns:a16="http://schemas.microsoft.com/office/drawing/2014/main" id="{00000000-0008-0000-0100-00006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19</xdr:row>
          <xdr:rowOff>9525</xdr:rowOff>
        </xdr:from>
        <xdr:to>
          <xdr:col>5</xdr:col>
          <xdr:colOff>685800</xdr:colOff>
          <xdr:row>19</xdr:row>
          <xdr:rowOff>209550</xdr:rowOff>
        </xdr:to>
        <xdr:sp macro="" textlink="">
          <xdr:nvSpPr>
            <xdr:cNvPr id="1133" name="TextBox15" hidden="1">
              <a:extLst>
                <a:ext uri="{63B3BB69-23CF-44E3-9099-C40C66FF867C}">
                  <a14:compatExt spid="_x0000_s1133"/>
                </a:ext>
                <a:ext uri="{FF2B5EF4-FFF2-40B4-BE49-F238E27FC236}">
                  <a16:creationId xmlns:a16="http://schemas.microsoft.com/office/drawing/2014/main" id="{00000000-0008-0000-0100-00006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19</xdr:row>
          <xdr:rowOff>209550</xdr:rowOff>
        </xdr:from>
        <xdr:to>
          <xdr:col>5</xdr:col>
          <xdr:colOff>685800</xdr:colOff>
          <xdr:row>19</xdr:row>
          <xdr:rowOff>409575</xdr:rowOff>
        </xdr:to>
        <xdr:sp macro="" textlink="">
          <xdr:nvSpPr>
            <xdr:cNvPr id="1134" name="TextBox16" hidden="1">
              <a:extLst>
                <a:ext uri="{63B3BB69-23CF-44E3-9099-C40C66FF867C}">
                  <a14:compatExt spid="_x0000_s1134"/>
                </a:ext>
                <a:ext uri="{FF2B5EF4-FFF2-40B4-BE49-F238E27FC236}">
                  <a16:creationId xmlns:a16="http://schemas.microsoft.com/office/drawing/2014/main" id="{00000000-0008-0000-0100-00006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19</xdr:row>
          <xdr:rowOff>419100</xdr:rowOff>
        </xdr:from>
        <xdr:to>
          <xdr:col>5</xdr:col>
          <xdr:colOff>685800</xdr:colOff>
          <xdr:row>19</xdr:row>
          <xdr:rowOff>619125</xdr:rowOff>
        </xdr:to>
        <xdr:sp macro="" textlink="">
          <xdr:nvSpPr>
            <xdr:cNvPr id="1135" name="TextBox17" hidden="1">
              <a:extLst>
                <a:ext uri="{63B3BB69-23CF-44E3-9099-C40C66FF867C}">
                  <a14:compatExt spid="_x0000_s1135"/>
                </a:ext>
                <a:ext uri="{FF2B5EF4-FFF2-40B4-BE49-F238E27FC236}">
                  <a16:creationId xmlns:a16="http://schemas.microsoft.com/office/drawing/2014/main" id="{00000000-0008-0000-0100-00006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19</xdr:row>
          <xdr:rowOff>619125</xdr:rowOff>
        </xdr:from>
        <xdr:to>
          <xdr:col>5</xdr:col>
          <xdr:colOff>685800</xdr:colOff>
          <xdr:row>19</xdr:row>
          <xdr:rowOff>819150</xdr:rowOff>
        </xdr:to>
        <xdr:sp macro="" textlink="">
          <xdr:nvSpPr>
            <xdr:cNvPr id="1136" name="TextBox18" hidden="1">
              <a:extLst>
                <a:ext uri="{63B3BB69-23CF-44E3-9099-C40C66FF867C}">
                  <a14:compatExt spid="_x0000_s1136"/>
                </a:ext>
                <a:ext uri="{FF2B5EF4-FFF2-40B4-BE49-F238E27FC236}">
                  <a16:creationId xmlns:a16="http://schemas.microsoft.com/office/drawing/2014/main" id="{00000000-0008-0000-0100-00007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19</xdr:row>
          <xdr:rowOff>819150</xdr:rowOff>
        </xdr:from>
        <xdr:to>
          <xdr:col>5</xdr:col>
          <xdr:colOff>685800</xdr:colOff>
          <xdr:row>19</xdr:row>
          <xdr:rowOff>1019175</xdr:rowOff>
        </xdr:to>
        <xdr:sp macro="" textlink="">
          <xdr:nvSpPr>
            <xdr:cNvPr id="1137" name="TextBox19" hidden="1">
              <a:extLst>
                <a:ext uri="{63B3BB69-23CF-44E3-9099-C40C66FF867C}">
                  <a14:compatExt spid="_x0000_s1137"/>
                </a:ext>
                <a:ext uri="{FF2B5EF4-FFF2-40B4-BE49-F238E27FC236}">
                  <a16:creationId xmlns:a16="http://schemas.microsoft.com/office/drawing/2014/main" id="{00000000-0008-0000-0100-00007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19</xdr:row>
          <xdr:rowOff>1019175</xdr:rowOff>
        </xdr:from>
        <xdr:to>
          <xdr:col>5</xdr:col>
          <xdr:colOff>685800</xdr:colOff>
          <xdr:row>19</xdr:row>
          <xdr:rowOff>1219200</xdr:rowOff>
        </xdr:to>
        <xdr:sp macro="" textlink="">
          <xdr:nvSpPr>
            <xdr:cNvPr id="1138" name="TextBox20" hidden="1">
              <a:extLst>
                <a:ext uri="{63B3BB69-23CF-44E3-9099-C40C66FF867C}">
                  <a14:compatExt spid="_x0000_s1138"/>
                </a:ext>
                <a:ext uri="{FF2B5EF4-FFF2-40B4-BE49-F238E27FC236}">
                  <a16:creationId xmlns:a16="http://schemas.microsoft.com/office/drawing/2014/main" id="{00000000-0008-0000-0100-00007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19</xdr:row>
          <xdr:rowOff>1219200</xdr:rowOff>
        </xdr:from>
        <xdr:to>
          <xdr:col>5</xdr:col>
          <xdr:colOff>685800</xdr:colOff>
          <xdr:row>19</xdr:row>
          <xdr:rowOff>1419225</xdr:rowOff>
        </xdr:to>
        <xdr:sp macro="" textlink="">
          <xdr:nvSpPr>
            <xdr:cNvPr id="1139" name="TextBox21" hidden="1">
              <a:extLst>
                <a:ext uri="{63B3BB69-23CF-44E3-9099-C40C66FF867C}">
                  <a14:compatExt spid="_x0000_s1139"/>
                </a:ext>
                <a:ext uri="{FF2B5EF4-FFF2-40B4-BE49-F238E27FC236}">
                  <a16:creationId xmlns:a16="http://schemas.microsoft.com/office/drawing/2014/main" id="{00000000-0008-0000-0100-00007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19</xdr:row>
          <xdr:rowOff>1419225</xdr:rowOff>
        </xdr:from>
        <xdr:to>
          <xdr:col>5</xdr:col>
          <xdr:colOff>685800</xdr:colOff>
          <xdr:row>19</xdr:row>
          <xdr:rowOff>1619250</xdr:rowOff>
        </xdr:to>
        <xdr:sp macro="" textlink="">
          <xdr:nvSpPr>
            <xdr:cNvPr id="1140" name="TextBox22" hidden="1">
              <a:extLst>
                <a:ext uri="{63B3BB69-23CF-44E3-9099-C40C66FF867C}">
                  <a14:compatExt spid="_x0000_s1140"/>
                </a:ext>
                <a:ext uri="{FF2B5EF4-FFF2-40B4-BE49-F238E27FC236}">
                  <a16:creationId xmlns:a16="http://schemas.microsoft.com/office/drawing/2014/main" id="{00000000-0008-0000-0100-00007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19</xdr:row>
          <xdr:rowOff>1628775</xdr:rowOff>
        </xdr:from>
        <xdr:to>
          <xdr:col>5</xdr:col>
          <xdr:colOff>685800</xdr:colOff>
          <xdr:row>19</xdr:row>
          <xdr:rowOff>1828800</xdr:rowOff>
        </xdr:to>
        <xdr:sp macro="" textlink="">
          <xdr:nvSpPr>
            <xdr:cNvPr id="1141" name="TextBox23" hidden="1">
              <a:extLst>
                <a:ext uri="{63B3BB69-23CF-44E3-9099-C40C66FF867C}">
                  <a14:compatExt spid="_x0000_s1141"/>
                </a:ext>
                <a:ext uri="{FF2B5EF4-FFF2-40B4-BE49-F238E27FC236}">
                  <a16:creationId xmlns:a16="http://schemas.microsoft.com/office/drawing/2014/main" id="{00000000-0008-0000-0100-00007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19</xdr:row>
          <xdr:rowOff>1828800</xdr:rowOff>
        </xdr:from>
        <xdr:to>
          <xdr:col>5</xdr:col>
          <xdr:colOff>685800</xdr:colOff>
          <xdr:row>20</xdr:row>
          <xdr:rowOff>9525</xdr:rowOff>
        </xdr:to>
        <xdr:sp macro="" textlink="">
          <xdr:nvSpPr>
            <xdr:cNvPr id="1142" name="TextBox24" hidden="1">
              <a:extLst>
                <a:ext uri="{63B3BB69-23CF-44E3-9099-C40C66FF867C}">
                  <a14:compatExt spid="_x0000_s1142"/>
                </a:ext>
                <a:ext uri="{FF2B5EF4-FFF2-40B4-BE49-F238E27FC236}">
                  <a16:creationId xmlns:a16="http://schemas.microsoft.com/office/drawing/2014/main" id="{00000000-0008-0000-0100-00007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171450</xdr:colOff>
          <xdr:row>17</xdr:row>
          <xdr:rowOff>104775</xdr:rowOff>
        </xdr:from>
        <xdr:to>
          <xdr:col>8</xdr:col>
          <xdr:colOff>657225</xdr:colOff>
          <xdr:row>18</xdr:row>
          <xdr:rowOff>57150</xdr:rowOff>
        </xdr:to>
        <xdr:sp macro="" textlink="">
          <xdr:nvSpPr>
            <xdr:cNvPr id="1143" name="TextBox25" hidden="1">
              <a:extLst>
                <a:ext uri="{63B3BB69-23CF-44E3-9099-C40C66FF867C}">
                  <a14:compatExt spid="_x0000_s1143"/>
                </a:ext>
                <a:ext uri="{FF2B5EF4-FFF2-40B4-BE49-F238E27FC236}">
                  <a16:creationId xmlns:a16="http://schemas.microsoft.com/office/drawing/2014/main" id="{00000000-0008-0000-0100-00007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171450</xdr:colOff>
          <xdr:row>18</xdr:row>
          <xdr:rowOff>57150</xdr:rowOff>
        </xdr:from>
        <xdr:to>
          <xdr:col>8</xdr:col>
          <xdr:colOff>657225</xdr:colOff>
          <xdr:row>19</xdr:row>
          <xdr:rowOff>9525</xdr:rowOff>
        </xdr:to>
        <xdr:sp macro="" textlink="">
          <xdr:nvSpPr>
            <xdr:cNvPr id="1144" name="TextBox26" hidden="1">
              <a:extLst>
                <a:ext uri="{63B3BB69-23CF-44E3-9099-C40C66FF867C}">
                  <a14:compatExt spid="_x0000_s1144"/>
                </a:ext>
                <a:ext uri="{FF2B5EF4-FFF2-40B4-BE49-F238E27FC236}">
                  <a16:creationId xmlns:a16="http://schemas.microsoft.com/office/drawing/2014/main" id="{00000000-0008-0000-0100-00007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171450</xdr:colOff>
          <xdr:row>19</xdr:row>
          <xdr:rowOff>9525</xdr:rowOff>
        </xdr:from>
        <xdr:to>
          <xdr:col>8</xdr:col>
          <xdr:colOff>657225</xdr:colOff>
          <xdr:row>19</xdr:row>
          <xdr:rowOff>209550</xdr:rowOff>
        </xdr:to>
        <xdr:sp macro="" textlink="">
          <xdr:nvSpPr>
            <xdr:cNvPr id="1145" name="TextBox27" hidden="1">
              <a:extLst>
                <a:ext uri="{63B3BB69-23CF-44E3-9099-C40C66FF867C}">
                  <a14:compatExt spid="_x0000_s1145"/>
                </a:ext>
                <a:ext uri="{FF2B5EF4-FFF2-40B4-BE49-F238E27FC236}">
                  <a16:creationId xmlns:a16="http://schemas.microsoft.com/office/drawing/2014/main" id="{00000000-0008-0000-0100-00007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171450</xdr:colOff>
          <xdr:row>19</xdr:row>
          <xdr:rowOff>219075</xdr:rowOff>
        </xdr:from>
        <xdr:to>
          <xdr:col>8</xdr:col>
          <xdr:colOff>657225</xdr:colOff>
          <xdr:row>19</xdr:row>
          <xdr:rowOff>419100</xdr:rowOff>
        </xdr:to>
        <xdr:sp macro="" textlink="">
          <xdr:nvSpPr>
            <xdr:cNvPr id="1146" name="TextBox28" hidden="1">
              <a:extLst>
                <a:ext uri="{63B3BB69-23CF-44E3-9099-C40C66FF867C}">
                  <a14:compatExt spid="_x0000_s1146"/>
                </a:ext>
                <a:ext uri="{FF2B5EF4-FFF2-40B4-BE49-F238E27FC236}">
                  <a16:creationId xmlns:a16="http://schemas.microsoft.com/office/drawing/2014/main" id="{00000000-0008-0000-0100-00007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171450</xdr:colOff>
          <xdr:row>19</xdr:row>
          <xdr:rowOff>419100</xdr:rowOff>
        </xdr:from>
        <xdr:to>
          <xdr:col>8</xdr:col>
          <xdr:colOff>657225</xdr:colOff>
          <xdr:row>19</xdr:row>
          <xdr:rowOff>619125</xdr:rowOff>
        </xdr:to>
        <xdr:sp macro="" textlink="">
          <xdr:nvSpPr>
            <xdr:cNvPr id="1147" name="TextBox29" hidden="1">
              <a:extLst>
                <a:ext uri="{63B3BB69-23CF-44E3-9099-C40C66FF867C}">
                  <a14:compatExt spid="_x0000_s1147"/>
                </a:ext>
                <a:ext uri="{FF2B5EF4-FFF2-40B4-BE49-F238E27FC236}">
                  <a16:creationId xmlns:a16="http://schemas.microsoft.com/office/drawing/2014/main" id="{00000000-0008-0000-0100-00007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171450</xdr:colOff>
          <xdr:row>19</xdr:row>
          <xdr:rowOff>619125</xdr:rowOff>
        </xdr:from>
        <xdr:to>
          <xdr:col>8</xdr:col>
          <xdr:colOff>657225</xdr:colOff>
          <xdr:row>19</xdr:row>
          <xdr:rowOff>819150</xdr:rowOff>
        </xdr:to>
        <xdr:sp macro="" textlink="">
          <xdr:nvSpPr>
            <xdr:cNvPr id="1148" name="TextBox30" hidden="1">
              <a:extLst>
                <a:ext uri="{63B3BB69-23CF-44E3-9099-C40C66FF867C}">
                  <a14:compatExt spid="_x0000_s1148"/>
                </a:ext>
                <a:ext uri="{FF2B5EF4-FFF2-40B4-BE49-F238E27FC236}">
                  <a16:creationId xmlns:a16="http://schemas.microsoft.com/office/drawing/2014/main" id="{00000000-0008-0000-0100-00007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171450</xdr:colOff>
          <xdr:row>19</xdr:row>
          <xdr:rowOff>819150</xdr:rowOff>
        </xdr:from>
        <xdr:to>
          <xdr:col>8</xdr:col>
          <xdr:colOff>657225</xdr:colOff>
          <xdr:row>19</xdr:row>
          <xdr:rowOff>1019175</xdr:rowOff>
        </xdr:to>
        <xdr:sp macro="" textlink="">
          <xdr:nvSpPr>
            <xdr:cNvPr id="1149" name="TextBox31" hidden="1">
              <a:extLst>
                <a:ext uri="{63B3BB69-23CF-44E3-9099-C40C66FF867C}">
                  <a14:compatExt spid="_x0000_s1149"/>
                </a:ext>
                <a:ext uri="{FF2B5EF4-FFF2-40B4-BE49-F238E27FC236}">
                  <a16:creationId xmlns:a16="http://schemas.microsoft.com/office/drawing/2014/main" id="{00000000-0008-0000-0100-00007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171450</xdr:colOff>
          <xdr:row>19</xdr:row>
          <xdr:rowOff>1019175</xdr:rowOff>
        </xdr:from>
        <xdr:to>
          <xdr:col>8</xdr:col>
          <xdr:colOff>657225</xdr:colOff>
          <xdr:row>19</xdr:row>
          <xdr:rowOff>1219200</xdr:rowOff>
        </xdr:to>
        <xdr:sp macro="" textlink="">
          <xdr:nvSpPr>
            <xdr:cNvPr id="1150" name="TextBox32" hidden="1">
              <a:extLst>
                <a:ext uri="{63B3BB69-23CF-44E3-9099-C40C66FF867C}">
                  <a14:compatExt spid="_x0000_s1150"/>
                </a:ext>
                <a:ext uri="{FF2B5EF4-FFF2-40B4-BE49-F238E27FC236}">
                  <a16:creationId xmlns:a16="http://schemas.microsoft.com/office/drawing/2014/main" id="{00000000-0008-0000-0100-00007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171450</xdr:colOff>
          <xdr:row>19</xdr:row>
          <xdr:rowOff>1219200</xdr:rowOff>
        </xdr:from>
        <xdr:to>
          <xdr:col>8</xdr:col>
          <xdr:colOff>657225</xdr:colOff>
          <xdr:row>19</xdr:row>
          <xdr:rowOff>1419225</xdr:rowOff>
        </xdr:to>
        <xdr:sp macro="" textlink="">
          <xdr:nvSpPr>
            <xdr:cNvPr id="1151" name="TextBox33" hidden="1">
              <a:extLst>
                <a:ext uri="{63B3BB69-23CF-44E3-9099-C40C66FF867C}">
                  <a14:compatExt spid="_x0000_s1151"/>
                </a:ext>
                <a:ext uri="{FF2B5EF4-FFF2-40B4-BE49-F238E27FC236}">
                  <a16:creationId xmlns:a16="http://schemas.microsoft.com/office/drawing/2014/main" id="{00000000-0008-0000-0100-00007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171450</xdr:colOff>
          <xdr:row>19</xdr:row>
          <xdr:rowOff>1428750</xdr:rowOff>
        </xdr:from>
        <xdr:to>
          <xdr:col>8</xdr:col>
          <xdr:colOff>657225</xdr:colOff>
          <xdr:row>19</xdr:row>
          <xdr:rowOff>1628775</xdr:rowOff>
        </xdr:to>
        <xdr:sp macro="" textlink="">
          <xdr:nvSpPr>
            <xdr:cNvPr id="1152" name="TextBox34" hidden="1">
              <a:extLst>
                <a:ext uri="{63B3BB69-23CF-44E3-9099-C40C66FF867C}">
                  <a14:compatExt spid="_x0000_s1152"/>
                </a:ext>
                <a:ext uri="{FF2B5EF4-FFF2-40B4-BE49-F238E27FC236}">
                  <a16:creationId xmlns:a16="http://schemas.microsoft.com/office/drawing/2014/main" id="{00000000-0008-0000-0100-00008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171450</xdr:colOff>
          <xdr:row>19</xdr:row>
          <xdr:rowOff>1628775</xdr:rowOff>
        </xdr:from>
        <xdr:to>
          <xdr:col>8</xdr:col>
          <xdr:colOff>657225</xdr:colOff>
          <xdr:row>19</xdr:row>
          <xdr:rowOff>1828800</xdr:rowOff>
        </xdr:to>
        <xdr:sp macro="" textlink="">
          <xdr:nvSpPr>
            <xdr:cNvPr id="1153" name="TextBox35" hidden="1">
              <a:extLst>
                <a:ext uri="{63B3BB69-23CF-44E3-9099-C40C66FF867C}">
                  <a14:compatExt spid="_x0000_s1153"/>
                </a:ext>
                <a:ext uri="{FF2B5EF4-FFF2-40B4-BE49-F238E27FC236}">
                  <a16:creationId xmlns:a16="http://schemas.microsoft.com/office/drawing/2014/main" id="{00000000-0008-0000-0100-00008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171450</xdr:colOff>
          <xdr:row>19</xdr:row>
          <xdr:rowOff>1828800</xdr:rowOff>
        </xdr:from>
        <xdr:to>
          <xdr:col>8</xdr:col>
          <xdr:colOff>657225</xdr:colOff>
          <xdr:row>20</xdr:row>
          <xdr:rowOff>9525</xdr:rowOff>
        </xdr:to>
        <xdr:sp macro="" textlink="">
          <xdr:nvSpPr>
            <xdr:cNvPr id="1154" name="TextBox36" hidden="1">
              <a:extLst>
                <a:ext uri="{63B3BB69-23CF-44E3-9099-C40C66FF867C}">
                  <a14:compatExt spid="_x0000_s1154"/>
                </a:ext>
                <a:ext uri="{FF2B5EF4-FFF2-40B4-BE49-F238E27FC236}">
                  <a16:creationId xmlns:a16="http://schemas.microsoft.com/office/drawing/2014/main" id="{00000000-0008-0000-0100-00008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17</xdr:row>
          <xdr:rowOff>152400</xdr:rowOff>
        </xdr:from>
        <xdr:to>
          <xdr:col>0</xdr:col>
          <xdr:colOff>285750</xdr:colOff>
          <xdr:row>18</xdr:row>
          <xdr:rowOff>57150</xdr:rowOff>
        </xdr:to>
        <xdr:sp macro="" textlink="">
          <xdr:nvSpPr>
            <xdr:cNvPr id="1155" name="CheckBox1" hidden="1">
              <a:extLst>
                <a:ext uri="{63B3BB69-23CF-44E3-9099-C40C66FF867C}">
                  <a14:compatExt spid="_x0000_s1155"/>
                </a:ext>
                <a:ext uri="{FF2B5EF4-FFF2-40B4-BE49-F238E27FC236}">
                  <a16:creationId xmlns:a16="http://schemas.microsoft.com/office/drawing/2014/main" id="{00000000-0008-0000-0100-00008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18</xdr:row>
          <xdr:rowOff>104775</xdr:rowOff>
        </xdr:from>
        <xdr:to>
          <xdr:col>0</xdr:col>
          <xdr:colOff>285750</xdr:colOff>
          <xdr:row>19</xdr:row>
          <xdr:rowOff>9525</xdr:rowOff>
        </xdr:to>
        <xdr:sp macro="" textlink="">
          <xdr:nvSpPr>
            <xdr:cNvPr id="1156" name="CheckBox2" hidden="1">
              <a:extLst>
                <a:ext uri="{63B3BB69-23CF-44E3-9099-C40C66FF867C}">
                  <a14:compatExt spid="_x0000_s1156"/>
                </a:ext>
                <a:ext uri="{FF2B5EF4-FFF2-40B4-BE49-F238E27FC236}">
                  <a16:creationId xmlns:a16="http://schemas.microsoft.com/office/drawing/2014/main" id="{00000000-0008-0000-0100-00008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19</xdr:row>
          <xdr:rowOff>57150</xdr:rowOff>
        </xdr:from>
        <xdr:to>
          <xdr:col>0</xdr:col>
          <xdr:colOff>285750</xdr:colOff>
          <xdr:row>19</xdr:row>
          <xdr:rowOff>209550</xdr:rowOff>
        </xdr:to>
        <xdr:sp macro="" textlink="">
          <xdr:nvSpPr>
            <xdr:cNvPr id="1157" name="CheckBox3" hidden="1">
              <a:extLst>
                <a:ext uri="{63B3BB69-23CF-44E3-9099-C40C66FF867C}">
                  <a14:compatExt spid="_x0000_s1157"/>
                </a:ext>
                <a:ext uri="{FF2B5EF4-FFF2-40B4-BE49-F238E27FC236}">
                  <a16:creationId xmlns:a16="http://schemas.microsoft.com/office/drawing/2014/main" id="{00000000-0008-0000-0100-00008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19</xdr:row>
          <xdr:rowOff>266700</xdr:rowOff>
        </xdr:from>
        <xdr:to>
          <xdr:col>0</xdr:col>
          <xdr:colOff>285750</xdr:colOff>
          <xdr:row>19</xdr:row>
          <xdr:rowOff>419100</xdr:rowOff>
        </xdr:to>
        <xdr:sp macro="" textlink="">
          <xdr:nvSpPr>
            <xdr:cNvPr id="1158" name="CheckBox4" hidden="1">
              <a:extLst>
                <a:ext uri="{63B3BB69-23CF-44E3-9099-C40C66FF867C}">
                  <a14:compatExt spid="_x0000_s1158"/>
                </a:ext>
                <a:ext uri="{FF2B5EF4-FFF2-40B4-BE49-F238E27FC236}">
                  <a16:creationId xmlns:a16="http://schemas.microsoft.com/office/drawing/2014/main" id="{00000000-0008-0000-0100-00008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19</xdr:row>
          <xdr:rowOff>466725</xdr:rowOff>
        </xdr:from>
        <xdr:to>
          <xdr:col>0</xdr:col>
          <xdr:colOff>285750</xdr:colOff>
          <xdr:row>19</xdr:row>
          <xdr:rowOff>619125</xdr:rowOff>
        </xdr:to>
        <xdr:sp macro="" textlink="">
          <xdr:nvSpPr>
            <xdr:cNvPr id="1159" name="CheckBox5" hidden="1">
              <a:extLst>
                <a:ext uri="{63B3BB69-23CF-44E3-9099-C40C66FF867C}">
                  <a14:compatExt spid="_x0000_s1159"/>
                </a:ext>
                <a:ext uri="{FF2B5EF4-FFF2-40B4-BE49-F238E27FC236}">
                  <a16:creationId xmlns:a16="http://schemas.microsoft.com/office/drawing/2014/main" id="{00000000-0008-0000-0100-00008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19</xdr:row>
          <xdr:rowOff>666750</xdr:rowOff>
        </xdr:from>
        <xdr:to>
          <xdr:col>0</xdr:col>
          <xdr:colOff>285750</xdr:colOff>
          <xdr:row>19</xdr:row>
          <xdr:rowOff>819150</xdr:rowOff>
        </xdr:to>
        <xdr:sp macro="" textlink="">
          <xdr:nvSpPr>
            <xdr:cNvPr id="1160" name="CheckBox6" hidden="1">
              <a:extLst>
                <a:ext uri="{63B3BB69-23CF-44E3-9099-C40C66FF867C}">
                  <a14:compatExt spid="_x0000_s1160"/>
                </a:ext>
                <a:ext uri="{FF2B5EF4-FFF2-40B4-BE49-F238E27FC236}">
                  <a16:creationId xmlns:a16="http://schemas.microsoft.com/office/drawing/2014/main" id="{00000000-0008-0000-0100-00008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19</xdr:row>
          <xdr:rowOff>866775</xdr:rowOff>
        </xdr:from>
        <xdr:to>
          <xdr:col>0</xdr:col>
          <xdr:colOff>285750</xdr:colOff>
          <xdr:row>19</xdr:row>
          <xdr:rowOff>1019175</xdr:rowOff>
        </xdr:to>
        <xdr:sp macro="" textlink="">
          <xdr:nvSpPr>
            <xdr:cNvPr id="1161" name="CheckBox7" hidden="1">
              <a:extLst>
                <a:ext uri="{63B3BB69-23CF-44E3-9099-C40C66FF867C}">
                  <a14:compatExt spid="_x0000_s1161"/>
                </a:ext>
                <a:ext uri="{FF2B5EF4-FFF2-40B4-BE49-F238E27FC236}">
                  <a16:creationId xmlns:a16="http://schemas.microsoft.com/office/drawing/2014/main" id="{00000000-0008-0000-0100-00008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19</xdr:row>
          <xdr:rowOff>1066800</xdr:rowOff>
        </xdr:from>
        <xdr:to>
          <xdr:col>0</xdr:col>
          <xdr:colOff>285750</xdr:colOff>
          <xdr:row>19</xdr:row>
          <xdr:rowOff>1219200</xdr:rowOff>
        </xdr:to>
        <xdr:sp macro="" textlink="">
          <xdr:nvSpPr>
            <xdr:cNvPr id="1162" name="CheckBox8" hidden="1">
              <a:extLst>
                <a:ext uri="{63B3BB69-23CF-44E3-9099-C40C66FF867C}">
                  <a14:compatExt spid="_x0000_s1162"/>
                </a:ext>
                <a:ext uri="{FF2B5EF4-FFF2-40B4-BE49-F238E27FC236}">
                  <a16:creationId xmlns:a16="http://schemas.microsoft.com/office/drawing/2014/main" id="{00000000-0008-0000-0100-00008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19</xdr:row>
          <xdr:rowOff>1266825</xdr:rowOff>
        </xdr:from>
        <xdr:to>
          <xdr:col>0</xdr:col>
          <xdr:colOff>285750</xdr:colOff>
          <xdr:row>19</xdr:row>
          <xdr:rowOff>1419225</xdr:rowOff>
        </xdr:to>
        <xdr:sp macro="" textlink="">
          <xdr:nvSpPr>
            <xdr:cNvPr id="1163" name="CheckBox9" hidden="1">
              <a:extLst>
                <a:ext uri="{63B3BB69-23CF-44E3-9099-C40C66FF867C}">
                  <a14:compatExt spid="_x0000_s1163"/>
                </a:ext>
                <a:ext uri="{FF2B5EF4-FFF2-40B4-BE49-F238E27FC236}">
                  <a16:creationId xmlns:a16="http://schemas.microsoft.com/office/drawing/2014/main" id="{00000000-0008-0000-0100-00008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19</xdr:row>
          <xdr:rowOff>1476375</xdr:rowOff>
        </xdr:from>
        <xdr:to>
          <xdr:col>0</xdr:col>
          <xdr:colOff>285750</xdr:colOff>
          <xdr:row>19</xdr:row>
          <xdr:rowOff>1628775</xdr:rowOff>
        </xdr:to>
        <xdr:sp macro="" textlink="">
          <xdr:nvSpPr>
            <xdr:cNvPr id="1164" name="CheckBox10" hidden="1">
              <a:extLst>
                <a:ext uri="{63B3BB69-23CF-44E3-9099-C40C66FF867C}">
                  <a14:compatExt spid="_x0000_s1164"/>
                </a:ext>
                <a:ext uri="{FF2B5EF4-FFF2-40B4-BE49-F238E27FC236}">
                  <a16:creationId xmlns:a16="http://schemas.microsoft.com/office/drawing/2014/main" id="{00000000-0008-0000-0100-00008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19</xdr:row>
          <xdr:rowOff>1676400</xdr:rowOff>
        </xdr:from>
        <xdr:to>
          <xdr:col>0</xdr:col>
          <xdr:colOff>285750</xdr:colOff>
          <xdr:row>19</xdr:row>
          <xdr:rowOff>1828800</xdr:rowOff>
        </xdr:to>
        <xdr:sp macro="" textlink="">
          <xdr:nvSpPr>
            <xdr:cNvPr id="1165" name="CheckBox11" hidden="1">
              <a:extLst>
                <a:ext uri="{63B3BB69-23CF-44E3-9099-C40C66FF867C}">
                  <a14:compatExt spid="_x0000_s1165"/>
                </a:ext>
                <a:ext uri="{FF2B5EF4-FFF2-40B4-BE49-F238E27FC236}">
                  <a16:creationId xmlns:a16="http://schemas.microsoft.com/office/drawing/2014/main" id="{00000000-0008-0000-0100-00008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19</xdr:row>
          <xdr:rowOff>1876425</xdr:rowOff>
        </xdr:from>
        <xdr:to>
          <xdr:col>0</xdr:col>
          <xdr:colOff>285750</xdr:colOff>
          <xdr:row>20</xdr:row>
          <xdr:rowOff>9525</xdr:rowOff>
        </xdr:to>
        <xdr:sp macro="" textlink="">
          <xdr:nvSpPr>
            <xdr:cNvPr id="1166" name="CheckBox12" hidden="1">
              <a:extLst>
                <a:ext uri="{63B3BB69-23CF-44E3-9099-C40C66FF867C}">
                  <a14:compatExt spid="_x0000_s1166"/>
                </a:ext>
                <a:ext uri="{FF2B5EF4-FFF2-40B4-BE49-F238E27FC236}">
                  <a16:creationId xmlns:a16="http://schemas.microsoft.com/office/drawing/2014/main" id="{00000000-0008-0000-0100-00008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123825</xdr:colOff>
          <xdr:row>17</xdr:row>
          <xdr:rowOff>152400</xdr:rowOff>
        </xdr:from>
        <xdr:to>
          <xdr:col>3</xdr:col>
          <xdr:colOff>276225</xdr:colOff>
          <xdr:row>18</xdr:row>
          <xdr:rowOff>57150</xdr:rowOff>
        </xdr:to>
        <xdr:sp macro="" textlink="">
          <xdr:nvSpPr>
            <xdr:cNvPr id="1189" name="CheckBox13" hidden="1">
              <a:extLst>
                <a:ext uri="{63B3BB69-23CF-44E3-9099-C40C66FF867C}">
                  <a14:compatExt spid="_x0000_s1189"/>
                </a:ext>
                <a:ext uri="{FF2B5EF4-FFF2-40B4-BE49-F238E27FC236}">
                  <a16:creationId xmlns:a16="http://schemas.microsoft.com/office/drawing/2014/main" id="{00000000-0008-0000-0100-0000A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123825</xdr:colOff>
          <xdr:row>18</xdr:row>
          <xdr:rowOff>104775</xdr:rowOff>
        </xdr:from>
        <xdr:to>
          <xdr:col>3</xdr:col>
          <xdr:colOff>276225</xdr:colOff>
          <xdr:row>19</xdr:row>
          <xdr:rowOff>9525</xdr:rowOff>
        </xdr:to>
        <xdr:sp macro="" textlink="">
          <xdr:nvSpPr>
            <xdr:cNvPr id="1190" name="CheckBox14" hidden="1">
              <a:extLst>
                <a:ext uri="{63B3BB69-23CF-44E3-9099-C40C66FF867C}">
                  <a14:compatExt spid="_x0000_s1190"/>
                </a:ext>
                <a:ext uri="{FF2B5EF4-FFF2-40B4-BE49-F238E27FC236}">
                  <a16:creationId xmlns:a16="http://schemas.microsoft.com/office/drawing/2014/main" id="{00000000-0008-0000-0100-0000A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123825</xdr:colOff>
          <xdr:row>19</xdr:row>
          <xdr:rowOff>57150</xdr:rowOff>
        </xdr:from>
        <xdr:to>
          <xdr:col>3</xdr:col>
          <xdr:colOff>276225</xdr:colOff>
          <xdr:row>19</xdr:row>
          <xdr:rowOff>209550</xdr:rowOff>
        </xdr:to>
        <xdr:sp macro="" textlink="">
          <xdr:nvSpPr>
            <xdr:cNvPr id="1191" name="CheckBox15" hidden="1">
              <a:extLst>
                <a:ext uri="{63B3BB69-23CF-44E3-9099-C40C66FF867C}">
                  <a14:compatExt spid="_x0000_s1191"/>
                </a:ext>
                <a:ext uri="{FF2B5EF4-FFF2-40B4-BE49-F238E27FC236}">
                  <a16:creationId xmlns:a16="http://schemas.microsoft.com/office/drawing/2014/main" id="{00000000-0008-0000-0100-0000A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123825</xdr:colOff>
          <xdr:row>19</xdr:row>
          <xdr:rowOff>266700</xdr:rowOff>
        </xdr:from>
        <xdr:to>
          <xdr:col>3</xdr:col>
          <xdr:colOff>276225</xdr:colOff>
          <xdr:row>19</xdr:row>
          <xdr:rowOff>419100</xdr:rowOff>
        </xdr:to>
        <xdr:sp macro="" textlink="">
          <xdr:nvSpPr>
            <xdr:cNvPr id="1192" name="CheckBox16" hidden="1">
              <a:extLst>
                <a:ext uri="{63B3BB69-23CF-44E3-9099-C40C66FF867C}">
                  <a14:compatExt spid="_x0000_s1192"/>
                </a:ext>
                <a:ext uri="{FF2B5EF4-FFF2-40B4-BE49-F238E27FC236}">
                  <a16:creationId xmlns:a16="http://schemas.microsoft.com/office/drawing/2014/main" id="{00000000-0008-0000-0100-0000A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123825</xdr:colOff>
          <xdr:row>19</xdr:row>
          <xdr:rowOff>466725</xdr:rowOff>
        </xdr:from>
        <xdr:to>
          <xdr:col>3</xdr:col>
          <xdr:colOff>276225</xdr:colOff>
          <xdr:row>19</xdr:row>
          <xdr:rowOff>619125</xdr:rowOff>
        </xdr:to>
        <xdr:sp macro="" textlink="">
          <xdr:nvSpPr>
            <xdr:cNvPr id="1193" name="CheckBox17" hidden="1">
              <a:extLst>
                <a:ext uri="{63B3BB69-23CF-44E3-9099-C40C66FF867C}">
                  <a14:compatExt spid="_x0000_s1193"/>
                </a:ext>
                <a:ext uri="{FF2B5EF4-FFF2-40B4-BE49-F238E27FC236}">
                  <a16:creationId xmlns:a16="http://schemas.microsoft.com/office/drawing/2014/main" id="{00000000-0008-0000-0100-0000A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123825</xdr:colOff>
          <xdr:row>19</xdr:row>
          <xdr:rowOff>666750</xdr:rowOff>
        </xdr:from>
        <xdr:to>
          <xdr:col>3</xdr:col>
          <xdr:colOff>276225</xdr:colOff>
          <xdr:row>19</xdr:row>
          <xdr:rowOff>819150</xdr:rowOff>
        </xdr:to>
        <xdr:sp macro="" textlink="">
          <xdr:nvSpPr>
            <xdr:cNvPr id="1194" name="CheckBox18" hidden="1">
              <a:extLst>
                <a:ext uri="{63B3BB69-23CF-44E3-9099-C40C66FF867C}">
                  <a14:compatExt spid="_x0000_s1194"/>
                </a:ext>
                <a:ext uri="{FF2B5EF4-FFF2-40B4-BE49-F238E27FC236}">
                  <a16:creationId xmlns:a16="http://schemas.microsoft.com/office/drawing/2014/main" id="{00000000-0008-0000-0100-0000A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123825</xdr:colOff>
          <xdr:row>19</xdr:row>
          <xdr:rowOff>866775</xdr:rowOff>
        </xdr:from>
        <xdr:to>
          <xdr:col>3</xdr:col>
          <xdr:colOff>276225</xdr:colOff>
          <xdr:row>19</xdr:row>
          <xdr:rowOff>1019175</xdr:rowOff>
        </xdr:to>
        <xdr:sp macro="" textlink="">
          <xdr:nvSpPr>
            <xdr:cNvPr id="1195" name="CheckBox19" hidden="1">
              <a:extLst>
                <a:ext uri="{63B3BB69-23CF-44E3-9099-C40C66FF867C}">
                  <a14:compatExt spid="_x0000_s1195"/>
                </a:ext>
                <a:ext uri="{FF2B5EF4-FFF2-40B4-BE49-F238E27FC236}">
                  <a16:creationId xmlns:a16="http://schemas.microsoft.com/office/drawing/2014/main" id="{00000000-0008-0000-0100-0000A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123825</xdr:colOff>
          <xdr:row>19</xdr:row>
          <xdr:rowOff>1066800</xdr:rowOff>
        </xdr:from>
        <xdr:to>
          <xdr:col>3</xdr:col>
          <xdr:colOff>276225</xdr:colOff>
          <xdr:row>19</xdr:row>
          <xdr:rowOff>1219200</xdr:rowOff>
        </xdr:to>
        <xdr:sp macro="" textlink="">
          <xdr:nvSpPr>
            <xdr:cNvPr id="1196" name="CheckBox20" hidden="1">
              <a:extLst>
                <a:ext uri="{63B3BB69-23CF-44E3-9099-C40C66FF867C}">
                  <a14:compatExt spid="_x0000_s1196"/>
                </a:ext>
                <a:ext uri="{FF2B5EF4-FFF2-40B4-BE49-F238E27FC236}">
                  <a16:creationId xmlns:a16="http://schemas.microsoft.com/office/drawing/2014/main" id="{00000000-0008-0000-0100-0000A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123825</xdr:colOff>
          <xdr:row>19</xdr:row>
          <xdr:rowOff>1266825</xdr:rowOff>
        </xdr:from>
        <xdr:to>
          <xdr:col>3</xdr:col>
          <xdr:colOff>276225</xdr:colOff>
          <xdr:row>19</xdr:row>
          <xdr:rowOff>1419225</xdr:rowOff>
        </xdr:to>
        <xdr:sp macro="" textlink="">
          <xdr:nvSpPr>
            <xdr:cNvPr id="1197" name="CheckBox21" hidden="1">
              <a:extLst>
                <a:ext uri="{63B3BB69-23CF-44E3-9099-C40C66FF867C}">
                  <a14:compatExt spid="_x0000_s1197"/>
                </a:ext>
                <a:ext uri="{FF2B5EF4-FFF2-40B4-BE49-F238E27FC236}">
                  <a16:creationId xmlns:a16="http://schemas.microsoft.com/office/drawing/2014/main" id="{00000000-0008-0000-0100-0000A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123825</xdr:colOff>
          <xdr:row>19</xdr:row>
          <xdr:rowOff>1476375</xdr:rowOff>
        </xdr:from>
        <xdr:to>
          <xdr:col>3</xdr:col>
          <xdr:colOff>276225</xdr:colOff>
          <xdr:row>19</xdr:row>
          <xdr:rowOff>1628775</xdr:rowOff>
        </xdr:to>
        <xdr:sp macro="" textlink="">
          <xdr:nvSpPr>
            <xdr:cNvPr id="1198" name="CheckBox22" hidden="1">
              <a:extLst>
                <a:ext uri="{63B3BB69-23CF-44E3-9099-C40C66FF867C}">
                  <a14:compatExt spid="_x0000_s1198"/>
                </a:ext>
                <a:ext uri="{FF2B5EF4-FFF2-40B4-BE49-F238E27FC236}">
                  <a16:creationId xmlns:a16="http://schemas.microsoft.com/office/drawing/2014/main" id="{00000000-0008-0000-0100-0000A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123825</xdr:colOff>
          <xdr:row>19</xdr:row>
          <xdr:rowOff>1676400</xdr:rowOff>
        </xdr:from>
        <xdr:to>
          <xdr:col>3</xdr:col>
          <xdr:colOff>276225</xdr:colOff>
          <xdr:row>19</xdr:row>
          <xdr:rowOff>1828800</xdr:rowOff>
        </xdr:to>
        <xdr:sp macro="" textlink="">
          <xdr:nvSpPr>
            <xdr:cNvPr id="1199" name="CheckBox23" hidden="1">
              <a:extLst>
                <a:ext uri="{63B3BB69-23CF-44E3-9099-C40C66FF867C}">
                  <a14:compatExt spid="_x0000_s1199"/>
                </a:ext>
                <a:ext uri="{FF2B5EF4-FFF2-40B4-BE49-F238E27FC236}">
                  <a16:creationId xmlns:a16="http://schemas.microsoft.com/office/drawing/2014/main" id="{00000000-0008-0000-0100-0000A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123825</xdr:colOff>
          <xdr:row>19</xdr:row>
          <xdr:rowOff>1876425</xdr:rowOff>
        </xdr:from>
        <xdr:to>
          <xdr:col>3</xdr:col>
          <xdr:colOff>276225</xdr:colOff>
          <xdr:row>20</xdr:row>
          <xdr:rowOff>9525</xdr:rowOff>
        </xdr:to>
        <xdr:sp macro="" textlink="">
          <xdr:nvSpPr>
            <xdr:cNvPr id="1200" name="CheckBox24" hidden="1">
              <a:extLst>
                <a:ext uri="{63B3BB69-23CF-44E3-9099-C40C66FF867C}">
                  <a14:compatExt spid="_x0000_s1200"/>
                </a:ext>
                <a:ext uri="{FF2B5EF4-FFF2-40B4-BE49-F238E27FC236}">
                  <a16:creationId xmlns:a16="http://schemas.microsoft.com/office/drawing/2014/main" id="{00000000-0008-0000-0100-0000B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17</xdr:row>
          <xdr:rowOff>152400</xdr:rowOff>
        </xdr:from>
        <xdr:to>
          <xdr:col>6</xdr:col>
          <xdr:colOff>257175</xdr:colOff>
          <xdr:row>18</xdr:row>
          <xdr:rowOff>57150</xdr:rowOff>
        </xdr:to>
        <xdr:sp macro="" textlink="">
          <xdr:nvSpPr>
            <xdr:cNvPr id="1201" name="CheckBox25" hidden="1">
              <a:extLst>
                <a:ext uri="{63B3BB69-23CF-44E3-9099-C40C66FF867C}">
                  <a14:compatExt spid="_x0000_s1201"/>
                </a:ext>
                <a:ext uri="{FF2B5EF4-FFF2-40B4-BE49-F238E27FC236}">
                  <a16:creationId xmlns:a16="http://schemas.microsoft.com/office/drawing/2014/main" id="{00000000-0008-0000-0100-0000B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18</xdr:row>
          <xdr:rowOff>104775</xdr:rowOff>
        </xdr:from>
        <xdr:to>
          <xdr:col>6</xdr:col>
          <xdr:colOff>257175</xdr:colOff>
          <xdr:row>19</xdr:row>
          <xdr:rowOff>9525</xdr:rowOff>
        </xdr:to>
        <xdr:sp macro="" textlink="">
          <xdr:nvSpPr>
            <xdr:cNvPr id="1202" name="CheckBox26" hidden="1">
              <a:extLst>
                <a:ext uri="{63B3BB69-23CF-44E3-9099-C40C66FF867C}">
                  <a14:compatExt spid="_x0000_s1202"/>
                </a:ext>
                <a:ext uri="{FF2B5EF4-FFF2-40B4-BE49-F238E27FC236}">
                  <a16:creationId xmlns:a16="http://schemas.microsoft.com/office/drawing/2014/main" id="{00000000-0008-0000-0100-0000B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19</xdr:row>
          <xdr:rowOff>57150</xdr:rowOff>
        </xdr:from>
        <xdr:to>
          <xdr:col>6</xdr:col>
          <xdr:colOff>257175</xdr:colOff>
          <xdr:row>19</xdr:row>
          <xdr:rowOff>209550</xdr:rowOff>
        </xdr:to>
        <xdr:sp macro="" textlink="">
          <xdr:nvSpPr>
            <xdr:cNvPr id="1203" name="CheckBox27" hidden="1">
              <a:extLst>
                <a:ext uri="{63B3BB69-23CF-44E3-9099-C40C66FF867C}">
                  <a14:compatExt spid="_x0000_s1203"/>
                </a:ext>
                <a:ext uri="{FF2B5EF4-FFF2-40B4-BE49-F238E27FC236}">
                  <a16:creationId xmlns:a16="http://schemas.microsoft.com/office/drawing/2014/main" id="{00000000-0008-0000-0100-0000B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19</xdr:row>
          <xdr:rowOff>266700</xdr:rowOff>
        </xdr:from>
        <xdr:to>
          <xdr:col>6</xdr:col>
          <xdr:colOff>257175</xdr:colOff>
          <xdr:row>19</xdr:row>
          <xdr:rowOff>419100</xdr:rowOff>
        </xdr:to>
        <xdr:sp macro="" textlink="">
          <xdr:nvSpPr>
            <xdr:cNvPr id="1204" name="CheckBox28" hidden="1">
              <a:extLst>
                <a:ext uri="{63B3BB69-23CF-44E3-9099-C40C66FF867C}">
                  <a14:compatExt spid="_x0000_s1204"/>
                </a:ext>
                <a:ext uri="{FF2B5EF4-FFF2-40B4-BE49-F238E27FC236}">
                  <a16:creationId xmlns:a16="http://schemas.microsoft.com/office/drawing/2014/main" id="{00000000-0008-0000-0100-0000B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19</xdr:row>
          <xdr:rowOff>466725</xdr:rowOff>
        </xdr:from>
        <xdr:to>
          <xdr:col>6</xdr:col>
          <xdr:colOff>257175</xdr:colOff>
          <xdr:row>19</xdr:row>
          <xdr:rowOff>619125</xdr:rowOff>
        </xdr:to>
        <xdr:sp macro="" textlink="">
          <xdr:nvSpPr>
            <xdr:cNvPr id="1205" name="CheckBox29" hidden="1">
              <a:extLst>
                <a:ext uri="{63B3BB69-23CF-44E3-9099-C40C66FF867C}">
                  <a14:compatExt spid="_x0000_s1205"/>
                </a:ext>
                <a:ext uri="{FF2B5EF4-FFF2-40B4-BE49-F238E27FC236}">
                  <a16:creationId xmlns:a16="http://schemas.microsoft.com/office/drawing/2014/main" id="{00000000-0008-0000-0100-0000B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19</xdr:row>
          <xdr:rowOff>666750</xdr:rowOff>
        </xdr:from>
        <xdr:to>
          <xdr:col>6</xdr:col>
          <xdr:colOff>257175</xdr:colOff>
          <xdr:row>19</xdr:row>
          <xdr:rowOff>819150</xdr:rowOff>
        </xdr:to>
        <xdr:sp macro="" textlink="">
          <xdr:nvSpPr>
            <xdr:cNvPr id="1206" name="CheckBox30" hidden="1">
              <a:extLst>
                <a:ext uri="{63B3BB69-23CF-44E3-9099-C40C66FF867C}">
                  <a14:compatExt spid="_x0000_s1206"/>
                </a:ext>
                <a:ext uri="{FF2B5EF4-FFF2-40B4-BE49-F238E27FC236}">
                  <a16:creationId xmlns:a16="http://schemas.microsoft.com/office/drawing/2014/main" id="{00000000-0008-0000-0100-0000B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19</xdr:row>
          <xdr:rowOff>866775</xdr:rowOff>
        </xdr:from>
        <xdr:to>
          <xdr:col>6</xdr:col>
          <xdr:colOff>257175</xdr:colOff>
          <xdr:row>19</xdr:row>
          <xdr:rowOff>1019175</xdr:rowOff>
        </xdr:to>
        <xdr:sp macro="" textlink="">
          <xdr:nvSpPr>
            <xdr:cNvPr id="1207" name="CheckBox31" hidden="1">
              <a:extLst>
                <a:ext uri="{63B3BB69-23CF-44E3-9099-C40C66FF867C}">
                  <a14:compatExt spid="_x0000_s1207"/>
                </a:ext>
                <a:ext uri="{FF2B5EF4-FFF2-40B4-BE49-F238E27FC236}">
                  <a16:creationId xmlns:a16="http://schemas.microsoft.com/office/drawing/2014/main" id="{00000000-0008-0000-0100-0000B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19</xdr:row>
          <xdr:rowOff>1066800</xdr:rowOff>
        </xdr:from>
        <xdr:to>
          <xdr:col>6</xdr:col>
          <xdr:colOff>257175</xdr:colOff>
          <xdr:row>19</xdr:row>
          <xdr:rowOff>1219200</xdr:rowOff>
        </xdr:to>
        <xdr:sp macro="" textlink="">
          <xdr:nvSpPr>
            <xdr:cNvPr id="1208" name="CheckBox32" hidden="1">
              <a:extLst>
                <a:ext uri="{63B3BB69-23CF-44E3-9099-C40C66FF867C}">
                  <a14:compatExt spid="_x0000_s1208"/>
                </a:ext>
                <a:ext uri="{FF2B5EF4-FFF2-40B4-BE49-F238E27FC236}">
                  <a16:creationId xmlns:a16="http://schemas.microsoft.com/office/drawing/2014/main" id="{00000000-0008-0000-0100-0000B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19</xdr:row>
          <xdr:rowOff>1266825</xdr:rowOff>
        </xdr:from>
        <xdr:to>
          <xdr:col>6</xdr:col>
          <xdr:colOff>257175</xdr:colOff>
          <xdr:row>19</xdr:row>
          <xdr:rowOff>1419225</xdr:rowOff>
        </xdr:to>
        <xdr:sp macro="" textlink="">
          <xdr:nvSpPr>
            <xdr:cNvPr id="1209" name="CheckBox33" hidden="1">
              <a:extLst>
                <a:ext uri="{63B3BB69-23CF-44E3-9099-C40C66FF867C}">
                  <a14:compatExt spid="_x0000_s1209"/>
                </a:ext>
                <a:ext uri="{FF2B5EF4-FFF2-40B4-BE49-F238E27FC236}">
                  <a16:creationId xmlns:a16="http://schemas.microsoft.com/office/drawing/2014/main" id="{00000000-0008-0000-0100-0000B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19</xdr:row>
          <xdr:rowOff>1476375</xdr:rowOff>
        </xdr:from>
        <xdr:to>
          <xdr:col>6</xdr:col>
          <xdr:colOff>257175</xdr:colOff>
          <xdr:row>19</xdr:row>
          <xdr:rowOff>1628775</xdr:rowOff>
        </xdr:to>
        <xdr:sp macro="" textlink="">
          <xdr:nvSpPr>
            <xdr:cNvPr id="1210" name="CheckBox34" hidden="1">
              <a:extLst>
                <a:ext uri="{63B3BB69-23CF-44E3-9099-C40C66FF867C}">
                  <a14:compatExt spid="_x0000_s1210"/>
                </a:ext>
                <a:ext uri="{FF2B5EF4-FFF2-40B4-BE49-F238E27FC236}">
                  <a16:creationId xmlns:a16="http://schemas.microsoft.com/office/drawing/2014/main" id="{00000000-0008-0000-0100-0000B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19</xdr:row>
          <xdr:rowOff>1676400</xdr:rowOff>
        </xdr:from>
        <xdr:to>
          <xdr:col>6</xdr:col>
          <xdr:colOff>257175</xdr:colOff>
          <xdr:row>19</xdr:row>
          <xdr:rowOff>1828800</xdr:rowOff>
        </xdr:to>
        <xdr:sp macro="" textlink="">
          <xdr:nvSpPr>
            <xdr:cNvPr id="1211" name="CheckBox35" hidden="1">
              <a:extLst>
                <a:ext uri="{63B3BB69-23CF-44E3-9099-C40C66FF867C}">
                  <a14:compatExt spid="_x0000_s1211"/>
                </a:ext>
                <a:ext uri="{FF2B5EF4-FFF2-40B4-BE49-F238E27FC236}">
                  <a16:creationId xmlns:a16="http://schemas.microsoft.com/office/drawing/2014/main" id="{00000000-0008-0000-0100-0000B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19</xdr:row>
          <xdr:rowOff>1876425</xdr:rowOff>
        </xdr:from>
        <xdr:to>
          <xdr:col>6</xdr:col>
          <xdr:colOff>257175</xdr:colOff>
          <xdr:row>20</xdr:row>
          <xdr:rowOff>9525</xdr:rowOff>
        </xdr:to>
        <xdr:sp macro="" textlink="">
          <xdr:nvSpPr>
            <xdr:cNvPr id="1212" name="CheckBox36" hidden="1">
              <a:extLst>
                <a:ext uri="{63B3BB69-23CF-44E3-9099-C40C66FF867C}">
                  <a14:compatExt spid="_x0000_s1212"/>
                </a:ext>
                <a:ext uri="{FF2B5EF4-FFF2-40B4-BE49-F238E27FC236}">
                  <a16:creationId xmlns:a16="http://schemas.microsoft.com/office/drawing/2014/main" id="{00000000-0008-0000-0100-0000B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76200</xdr:colOff>
          <xdr:row>15</xdr:row>
          <xdr:rowOff>95250</xdr:rowOff>
        </xdr:from>
        <xdr:to>
          <xdr:col>11</xdr:col>
          <xdr:colOff>104775</xdr:colOff>
          <xdr:row>20</xdr:row>
          <xdr:rowOff>257175</xdr:rowOff>
        </xdr:to>
        <xdr:sp macro="" textlink="">
          <xdr:nvSpPr>
            <xdr:cNvPr id="1213" name="Group Box 189" hidden="1">
              <a:extLst>
                <a:ext uri="{63B3BB69-23CF-44E3-9099-C40C66FF867C}">
                  <a14:compatExt spid="_x0000_s1213"/>
                </a:ext>
                <a:ext uri="{FF2B5EF4-FFF2-40B4-BE49-F238E27FC236}">
                  <a16:creationId xmlns:a16="http://schemas.microsoft.com/office/drawing/2014/main" id="{00000000-0008-0000-0100-0000B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18288" rIns="0" bIns="0" anchor="t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                                                                                           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257175</xdr:colOff>
          <xdr:row>15</xdr:row>
          <xdr:rowOff>95250</xdr:rowOff>
        </xdr:from>
        <xdr:to>
          <xdr:col>15</xdr:col>
          <xdr:colOff>466725</xdr:colOff>
          <xdr:row>18</xdr:row>
          <xdr:rowOff>104775</xdr:rowOff>
        </xdr:to>
        <xdr:sp macro="" textlink="">
          <xdr:nvSpPr>
            <xdr:cNvPr id="1215" name="Group Box 191" hidden="1">
              <a:extLst>
                <a:ext uri="{63B3BB69-23CF-44E3-9099-C40C66FF867C}">
                  <a14:compatExt spid="_x0000_s1215"/>
                </a:ext>
                <a:ext uri="{FF2B5EF4-FFF2-40B4-BE49-F238E27FC236}">
                  <a16:creationId xmlns:a16="http://schemas.microsoft.com/office/drawing/2014/main" id="{00000000-0008-0000-0100-0000B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18288" rIns="0" bIns="0" anchor="t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                                                             </a:t>
              </a:r>
            </a:p>
          </xdr:txBody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17</xdr:col>
      <xdr:colOff>638175</xdr:colOff>
      <xdr:row>5</xdr:row>
      <xdr:rowOff>0</xdr:rowOff>
    </xdr:from>
    <xdr:ext cx="184731" cy="264560"/>
    <xdr:sp macro="" textlink="">
      <xdr:nvSpPr>
        <xdr:cNvPr id="40" name="CasellaDiTesto 39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 txBox="1"/>
      </xdr:nvSpPr>
      <xdr:spPr>
        <a:xfrm>
          <a:off x="10896600" y="12477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it-IT" sz="1100"/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419100</xdr:colOff>
          <xdr:row>22</xdr:row>
          <xdr:rowOff>295275</xdr:rowOff>
        </xdr:from>
        <xdr:to>
          <xdr:col>8</xdr:col>
          <xdr:colOff>666750</xdr:colOff>
          <xdr:row>25</xdr:row>
          <xdr:rowOff>19050</xdr:rowOff>
        </xdr:to>
        <xdr:sp macro="" textlink="">
          <xdr:nvSpPr>
            <xdr:cNvPr id="6179" name="Check Box 35" hidden="1">
              <a:extLst>
                <a:ext uri="{63B3BB69-23CF-44E3-9099-C40C66FF867C}">
                  <a14:compatExt spid="_x0000_s6179"/>
                </a:ext>
                <a:ext uri="{FF2B5EF4-FFF2-40B4-BE49-F238E27FC236}">
                  <a16:creationId xmlns:a16="http://schemas.microsoft.com/office/drawing/2014/main" id="{00000000-0008-0000-0200-000023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419100</xdr:colOff>
          <xdr:row>25</xdr:row>
          <xdr:rowOff>228600</xdr:rowOff>
        </xdr:from>
        <xdr:to>
          <xdr:col>8</xdr:col>
          <xdr:colOff>666750</xdr:colOff>
          <xdr:row>28</xdr:row>
          <xdr:rowOff>19050</xdr:rowOff>
        </xdr:to>
        <xdr:sp macro="" textlink="">
          <xdr:nvSpPr>
            <xdr:cNvPr id="6180" name="Check Box 36" hidden="1">
              <a:extLst>
                <a:ext uri="{63B3BB69-23CF-44E3-9099-C40C66FF867C}">
                  <a14:compatExt spid="_x0000_s6180"/>
                </a:ext>
                <a:ext uri="{FF2B5EF4-FFF2-40B4-BE49-F238E27FC236}">
                  <a16:creationId xmlns:a16="http://schemas.microsoft.com/office/drawing/2014/main" id="{00000000-0008-0000-0200-000024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419100</xdr:colOff>
          <xdr:row>28</xdr:row>
          <xdr:rowOff>219075</xdr:rowOff>
        </xdr:from>
        <xdr:to>
          <xdr:col>8</xdr:col>
          <xdr:colOff>666750</xdr:colOff>
          <xdr:row>31</xdr:row>
          <xdr:rowOff>9525</xdr:rowOff>
        </xdr:to>
        <xdr:sp macro="" textlink="">
          <xdr:nvSpPr>
            <xdr:cNvPr id="6181" name="Check Box 37" hidden="1">
              <a:extLst>
                <a:ext uri="{63B3BB69-23CF-44E3-9099-C40C66FF867C}">
                  <a14:compatExt spid="_x0000_s6181"/>
                </a:ext>
                <a:ext uri="{FF2B5EF4-FFF2-40B4-BE49-F238E27FC236}">
                  <a16:creationId xmlns:a16="http://schemas.microsoft.com/office/drawing/2014/main" id="{00000000-0008-0000-0200-000025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523875</xdr:colOff>
          <xdr:row>22</xdr:row>
          <xdr:rowOff>295275</xdr:rowOff>
        </xdr:from>
        <xdr:to>
          <xdr:col>12</xdr:col>
          <xdr:colOff>152400</xdr:colOff>
          <xdr:row>25</xdr:row>
          <xdr:rowOff>19050</xdr:rowOff>
        </xdr:to>
        <xdr:sp macro="" textlink="">
          <xdr:nvSpPr>
            <xdr:cNvPr id="6183" name="Check Box 39" hidden="1">
              <a:extLst>
                <a:ext uri="{63B3BB69-23CF-44E3-9099-C40C66FF867C}">
                  <a14:compatExt spid="_x0000_s6183"/>
                </a:ext>
                <a:ext uri="{FF2B5EF4-FFF2-40B4-BE49-F238E27FC236}">
                  <a16:creationId xmlns:a16="http://schemas.microsoft.com/office/drawing/2014/main" id="{00000000-0008-0000-0200-000027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523875</xdr:colOff>
          <xdr:row>25</xdr:row>
          <xdr:rowOff>228600</xdr:rowOff>
        </xdr:from>
        <xdr:to>
          <xdr:col>12</xdr:col>
          <xdr:colOff>152400</xdr:colOff>
          <xdr:row>28</xdr:row>
          <xdr:rowOff>19050</xdr:rowOff>
        </xdr:to>
        <xdr:sp macro="" textlink="">
          <xdr:nvSpPr>
            <xdr:cNvPr id="6184" name="Check Box 40" hidden="1">
              <a:extLst>
                <a:ext uri="{63B3BB69-23CF-44E3-9099-C40C66FF867C}">
                  <a14:compatExt spid="_x0000_s6184"/>
                </a:ext>
                <a:ext uri="{FF2B5EF4-FFF2-40B4-BE49-F238E27FC236}">
                  <a16:creationId xmlns:a16="http://schemas.microsoft.com/office/drawing/2014/main" id="{00000000-0008-0000-0200-000028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523875</xdr:colOff>
          <xdr:row>28</xdr:row>
          <xdr:rowOff>219075</xdr:rowOff>
        </xdr:from>
        <xdr:to>
          <xdr:col>12</xdr:col>
          <xdr:colOff>152400</xdr:colOff>
          <xdr:row>31</xdr:row>
          <xdr:rowOff>9525</xdr:rowOff>
        </xdr:to>
        <xdr:sp macro="" textlink="">
          <xdr:nvSpPr>
            <xdr:cNvPr id="6185" name="Check Box 41" hidden="1">
              <a:extLst>
                <a:ext uri="{63B3BB69-23CF-44E3-9099-C40C66FF867C}">
                  <a14:compatExt spid="_x0000_s6185"/>
                </a:ext>
                <a:ext uri="{FF2B5EF4-FFF2-40B4-BE49-F238E27FC236}">
                  <a16:creationId xmlns:a16="http://schemas.microsoft.com/office/drawing/2014/main" id="{00000000-0008-0000-0200-000029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419100</xdr:colOff>
          <xdr:row>44</xdr:row>
          <xdr:rowOff>123825</xdr:rowOff>
        </xdr:from>
        <xdr:to>
          <xdr:col>11</xdr:col>
          <xdr:colOff>104775</xdr:colOff>
          <xdr:row>45</xdr:row>
          <xdr:rowOff>95250</xdr:rowOff>
        </xdr:to>
        <xdr:sp macro="" textlink="">
          <xdr:nvSpPr>
            <xdr:cNvPr id="6187" name="Check Box 43" hidden="1">
              <a:extLst>
                <a:ext uri="{63B3BB69-23CF-44E3-9099-C40C66FF867C}">
                  <a14:compatExt spid="_x0000_s6187"/>
                </a:ext>
                <a:ext uri="{FF2B5EF4-FFF2-40B4-BE49-F238E27FC236}">
                  <a16:creationId xmlns:a16="http://schemas.microsoft.com/office/drawing/2014/main" id="{00000000-0008-0000-0200-00002B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47625</xdr:colOff>
      <xdr:row>0</xdr:row>
      <xdr:rowOff>28575</xdr:rowOff>
    </xdr:from>
    <xdr:to>
      <xdr:col>2</xdr:col>
      <xdr:colOff>144600</xdr:colOff>
      <xdr:row>4</xdr:row>
      <xdr:rowOff>182521</xdr:rowOff>
    </xdr:to>
    <xdr:pic>
      <xdr:nvPicPr>
        <xdr:cNvPr id="11" name="Immagin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875" t="14967" r="16656" b="14876"/>
        <a:stretch/>
      </xdr:blipFill>
      <xdr:spPr>
        <a:xfrm>
          <a:off x="47625" y="28575"/>
          <a:ext cx="1440000" cy="1058821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33A0485-275F-4744-9D80-C543F5CAF775}" name="Dottorati" displayName="Dottorati" ref="AA1:AA6" totalsRowShown="0" headerRowDxfId="12" dataDxfId="11">
  <autoFilter ref="AA1:AA6" xr:uid="{F33A0485-275F-4744-9D80-C543F5CAF775}">
    <filterColumn colId="0" hiddenButton="1"/>
  </autoFilter>
  <tableColumns count="1">
    <tableColumn id="1" xr3:uid="{95BF4AD1-DEAC-49BC-BCC7-936ED6DAEE37}" name="Dottorati" dataDxfId="10"/>
  </tableColumns>
  <tableStyleInfo showFirstColumn="0" showLastColumn="0" showRowStripes="0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58.emf"/><Relationship Id="rId21" Type="http://schemas.openxmlformats.org/officeDocument/2006/relationships/image" Target="../media/image10.emf"/><Relationship Id="rId42" Type="http://schemas.openxmlformats.org/officeDocument/2006/relationships/control" Target="../activeX/activeX20.xml"/><Relationship Id="rId63" Type="http://schemas.openxmlformats.org/officeDocument/2006/relationships/image" Target="../media/image31.emf"/><Relationship Id="rId84" Type="http://schemas.openxmlformats.org/officeDocument/2006/relationships/control" Target="../activeX/activeX41.xml"/><Relationship Id="rId138" Type="http://schemas.openxmlformats.org/officeDocument/2006/relationships/control" Target="../activeX/activeX68.xml"/><Relationship Id="rId159" Type="http://schemas.openxmlformats.org/officeDocument/2006/relationships/ctrlProp" Target="../ctrlProps/ctrlProp12.xml"/><Relationship Id="rId170" Type="http://schemas.openxmlformats.org/officeDocument/2006/relationships/ctrlProp" Target="../ctrlProps/ctrlProp23.xml"/><Relationship Id="rId191" Type="http://schemas.openxmlformats.org/officeDocument/2006/relationships/ctrlProp" Target="../ctrlProps/ctrlProp44.xml"/><Relationship Id="rId107" Type="http://schemas.openxmlformats.org/officeDocument/2006/relationships/image" Target="../media/image53.emf"/><Relationship Id="rId11" Type="http://schemas.openxmlformats.org/officeDocument/2006/relationships/image" Target="../media/image5.emf"/><Relationship Id="rId32" Type="http://schemas.openxmlformats.org/officeDocument/2006/relationships/control" Target="../activeX/activeX15.xml"/><Relationship Id="rId53" Type="http://schemas.openxmlformats.org/officeDocument/2006/relationships/image" Target="../media/image26.emf"/><Relationship Id="rId74" Type="http://schemas.openxmlformats.org/officeDocument/2006/relationships/control" Target="../activeX/activeX36.xml"/><Relationship Id="rId128" Type="http://schemas.openxmlformats.org/officeDocument/2006/relationships/control" Target="../activeX/activeX63.xml"/><Relationship Id="rId149" Type="http://schemas.openxmlformats.org/officeDocument/2006/relationships/ctrlProp" Target="../ctrlProps/ctrlProp2.xml"/><Relationship Id="rId5" Type="http://schemas.openxmlformats.org/officeDocument/2006/relationships/image" Target="../media/image2.emf"/><Relationship Id="rId95" Type="http://schemas.openxmlformats.org/officeDocument/2006/relationships/image" Target="../media/image47.emf"/><Relationship Id="rId160" Type="http://schemas.openxmlformats.org/officeDocument/2006/relationships/ctrlProp" Target="../ctrlProps/ctrlProp13.xml"/><Relationship Id="rId181" Type="http://schemas.openxmlformats.org/officeDocument/2006/relationships/ctrlProp" Target="../ctrlProps/ctrlProp34.xml"/><Relationship Id="rId22" Type="http://schemas.openxmlformats.org/officeDocument/2006/relationships/control" Target="../activeX/activeX10.xml"/><Relationship Id="rId43" Type="http://schemas.openxmlformats.org/officeDocument/2006/relationships/image" Target="../media/image21.emf"/><Relationship Id="rId64" Type="http://schemas.openxmlformats.org/officeDocument/2006/relationships/control" Target="../activeX/activeX31.xml"/><Relationship Id="rId118" Type="http://schemas.openxmlformats.org/officeDocument/2006/relationships/control" Target="../activeX/activeX58.xml"/><Relationship Id="rId139" Type="http://schemas.openxmlformats.org/officeDocument/2006/relationships/image" Target="../media/image69.emf"/><Relationship Id="rId85" Type="http://schemas.openxmlformats.org/officeDocument/2006/relationships/image" Target="../media/image42.emf"/><Relationship Id="rId150" Type="http://schemas.openxmlformats.org/officeDocument/2006/relationships/ctrlProp" Target="../ctrlProps/ctrlProp3.xml"/><Relationship Id="rId171" Type="http://schemas.openxmlformats.org/officeDocument/2006/relationships/ctrlProp" Target="../ctrlProps/ctrlProp24.xml"/><Relationship Id="rId192" Type="http://schemas.openxmlformats.org/officeDocument/2006/relationships/ctrlProp" Target="../ctrlProps/ctrlProp45.xml"/><Relationship Id="rId12" Type="http://schemas.openxmlformats.org/officeDocument/2006/relationships/control" Target="../activeX/activeX5.xml"/><Relationship Id="rId33" Type="http://schemas.openxmlformats.org/officeDocument/2006/relationships/image" Target="../media/image16.emf"/><Relationship Id="rId108" Type="http://schemas.openxmlformats.org/officeDocument/2006/relationships/control" Target="../activeX/activeX53.xml"/><Relationship Id="rId129" Type="http://schemas.openxmlformats.org/officeDocument/2006/relationships/image" Target="../media/image64.emf"/><Relationship Id="rId54" Type="http://schemas.openxmlformats.org/officeDocument/2006/relationships/control" Target="../activeX/activeX26.xml"/><Relationship Id="rId75" Type="http://schemas.openxmlformats.org/officeDocument/2006/relationships/image" Target="../media/image37.emf"/><Relationship Id="rId96" Type="http://schemas.openxmlformats.org/officeDocument/2006/relationships/control" Target="../activeX/activeX47.xml"/><Relationship Id="rId140" Type="http://schemas.openxmlformats.org/officeDocument/2006/relationships/control" Target="../activeX/activeX69.xml"/><Relationship Id="rId161" Type="http://schemas.openxmlformats.org/officeDocument/2006/relationships/ctrlProp" Target="../ctrlProps/ctrlProp14.xml"/><Relationship Id="rId182" Type="http://schemas.openxmlformats.org/officeDocument/2006/relationships/ctrlProp" Target="../ctrlProps/ctrlProp35.xml"/><Relationship Id="rId6" Type="http://schemas.openxmlformats.org/officeDocument/2006/relationships/control" Target="../activeX/activeX2.xml"/><Relationship Id="rId23" Type="http://schemas.openxmlformats.org/officeDocument/2006/relationships/image" Target="../media/image11.emf"/><Relationship Id="rId119" Type="http://schemas.openxmlformats.org/officeDocument/2006/relationships/image" Target="../media/image59.emf"/><Relationship Id="rId44" Type="http://schemas.openxmlformats.org/officeDocument/2006/relationships/control" Target="../activeX/activeX21.xml"/><Relationship Id="rId65" Type="http://schemas.openxmlformats.org/officeDocument/2006/relationships/image" Target="../media/image32.emf"/><Relationship Id="rId86" Type="http://schemas.openxmlformats.org/officeDocument/2006/relationships/control" Target="../activeX/activeX42.xml"/><Relationship Id="rId130" Type="http://schemas.openxmlformats.org/officeDocument/2006/relationships/control" Target="../activeX/activeX64.xml"/><Relationship Id="rId151" Type="http://schemas.openxmlformats.org/officeDocument/2006/relationships/ctrlProp" Target="../ctrlProps/ctrlProp4.xml"/><Relationship Id="rId172" Type="http://schemas.openxmlformats.org/officeDocument/2006/relationships/ctrlProp" Target="../ctrlProps/ctrlProp25.xml"/><Relationship Id="rId193" Type="http://schemas.openxmlformats.org/officeDocument/2006/relationships/ctrlProp" Target="../ctrlProps/ctrlProp46.xml"/><Relationship Id="rId13" Type="http://schemas.openxmlformats.org/officeDocument/2006/relationships/image" Target="../media/image6.emf"/><Relationship Id="rId109" Type="http://schemas.openxmlformats.org/officeDocument/2006/relationships/image" Target="../media/image54.emf"/><Relationship Id="rId34" Type="http://schemas.openxmlformats.org/officeDocument/2006/relationships/control" Target="../activeX/activeX16.xml"/><Relationship Id="rId55" Type="http://schemas.openxmlformats.org/officeDocument/2006/relationships/image" Target="../media/image27.emf"/><Relationship Id="rId76" Type="http://schemas.openxmlformats.org/officeDocument/2006/relationships/control" Target="../activeX/activeX37.xml"/><Relationship Id="rId97" Type="http://schemas.openxmlformats.org/officeDocument/2006/relationships/image" Target="../media/image48.emf"/><Relationship Id="rId120" Type="http://schemas.openxmlformats.org/officeDocument/2006/relationships/control" Target="../activeX/activeX59.xml"/><Relationship Id="rId141" Type="http://schemas.openxmlformats.org/officeDocument/2006/relationships/image" Target="../media/image70.emf"/><Relationship Id="rId7" Type="http://schemas.openxmlformats.org/officeDocument/2006/relationships/image" Target="../media/image3.emf"/><Relationship Id="rId71" Type="http://schemas.openxmlformats.org/officeDocument/2006/relationships/image" Target="../media/image35.emf"/><Relationship Id="rId92" Type="http://schemas.openxmlformats.org/officeDocument/2006/relationships/control" Target="../activeX/activeX45.xml"/><Relationship Id="rId162" Type="http://schemas.openxmlformats.org/officeDocument/2006/relationships/ctrlProp" Target="../ctrlProps/ctrlProp15.xml"/><Relationship Id="rId183" Type="http://schemas.openxmlformats.org/officeDocument/2006/relationships/ctrlProp" Target="../ctrlProps/ctrlProp36.xml"/><Relationship Id="rId2" Type="http://schemas.openxmlformats.org/officeDocument/2006/relationships/drawing" Target="../drawings/drawing2.xml"/><Relationship Id="rId29" Type="http://schemas.openxmlformats.org/officeDocument/2006/relationships/image" Target="../media/image14.emf"/><Relationship Id="rId24" Type="http://schemas.openxmlformats.org/officeDocument/2006/relationships/control" Target="../activeX/activeX11.xml"/><Relationship Id="rId40" Type="http://schemas.openxmlformats.org/officeDocument/2006/relationships/control" Target="../activeX/activeX19.xml"/><Relationship Id="rId45" Type="http://schemas.openxmlformats.org/officeDocument/2006/relationships/image" Target="../media/image22.emf"/><Relationship Id="rId66" Type="http://schemas.openxmlformats.org/officeDocument/2006/relationships/control" Target="../activeX/activeX32.xml"/><Relationship Id="rId87" Type="http://schemas.openxmlformats.org/officeDocument/2006/relationships/image" Target="../media/image43.emf"/><Relationship Id="rId110" Type="http://schemas.openxmlformats.org/officeDocument/2006/relationships/control" Target="../activeX/activeX54.xml"/><Relationship Id="rId115" Type="http://schemas.openxmlformats.org/officeDocument/2006/relationships/image" Target="../media/image57.emf"/><Relationship Id="rId131" Type="http://schemas.openxmlformats.org/officeDocument/2006/relationships/image" Target="../media/image65.emf"/><Relationship Id="rId136" Type="http://schemas.openxmlformats.org/officeDocument/2006/relationships/control" Target="../activeX/activeX67.xml"/><Relationship Id="rId157" Type="http://schemas.openxmlformats.org/officeDocument/2006/relationships/ctrlProp" Target="../ctrlProps/ctrlProp10.xml"/><Relationship Id="rId178" Type="http://schemas.openxmlformats.org/officeDocument/2006/relationships/ctrlProp" Target="../ctrlProps/ctrlProp31.xml"/><Relationship Id="rId61" Type="http://schemas.openxmlformats.org/officeDocument/2006/relationships/image" Target="../media/image30.emf"/><Relationship Id="rId82" Type="http://schemas.openxmlformats.org/officeDocument/2006/relationships/control" Target="../activeX/activeX40.xml"/><Relationship Id="rId152" Type="http://schemas.openxmlformats.org/officeDocument/2006/relationships/ctrlProp" Target="../ctrlProps/ctrlProp5.xml"/><Relationship Id="rId173" Type="http://schemas.openxmlformats.org/officeDocument/2006/relationships/ctrlProp" Target="../ctrlProps/ctrlProp26.xml"/><Relationship Id="rId194" Type="http://schemas.openxmlformats.org/officeDocument/2006/relationships/ctrlProp" Target="../ctrlProps/ctrlProp47.xml"/><Relationship Id="rId19" Type="http://schemas.openxmlformats.org/officeDocument/2006/relationships/image" Target="../media/image9.emf"/><Relationship Id="rId14" Type="http://schemas.openxmlformats.org/officeDocument/2006/relationships/control" Target="../activeX/activeX6.xml"/><Relationship Id="rId30" Type="http://schemas.openxmlformats.org/officeDocument/2006/relationships/control" Target="../activeX/activeX14.xml"/><Relationship Id="rId35" Type="http://schemas.openxmlformats.org/officeDocument/2006/relationships/image" Target="../media/image17.emf"/><Relationship Id="rId56" Type="http://schemas.openxmlformats.org/officeDocument/2006/relationships/control" Target="../activeX/activeX27.xml"/><Relationship Id="rId77" Type="http://schemas.openxmlformats.org/officeDocument/2006/relationships/image" Target="../media/image38.emf"/><Relationship Id="rId100" Type="http://schemas.openxmlformats.org/officeDocument/2006/relationships/control" Target="../activeX/activeX49.xml"/><Relationship Id="rId105" Type="http://schemas.openxmlformats.org/officeDocument/2006/relationships/image" Target="../media/image52.emf"/><Relationship Id="rId126" Type="http://schemas.openxmlformats.org/officeDocument/2006/relationships/control" Target="../activeX/activeX62.xml"/><Relationship Id="rId147" Type="http://schemas.openxmlformats.org/officeDocument/2006/relationships/image" Target="../media/image73.emf"/><Relationship Id="rId168" Type="http://schemas.openxmlformats.org/officeDocument/2006/relationships/ctrlProp" Target="../ctrlProps/ctrlProp21.xml"/><Relationship Id="rId8" Type="http://schemas.openxmlformats.org/officeDocument/2006/relationships/control" Target="../activeX/activeX3.xml"/><Relationship Id="rId51" Type="http://schemas.openxmlformats.org/officeDocument/2006/relationships/image" Target="../media/image25.emf"/><Relationship Id="rId72" Type="http://schemas.openxmlformats.org/officeDocument/2006/relationships/control" Target="../activeX/activeX35.xml"/><Relationship Id="rId93" Type="http://schemas.openxmlformats.org/officeDocument/2006/relationships/image" Target="../media/image46.emf"/><Relationship Id="rId98" Type="http://schemas.openxmlformats.org/officeDocument/2006/relationships/control" Target="../activeX/activeX48.xml"/><Relationship Id="rId121" Type="http://schemas.openxmlformats.org/officeDocument/2006/relationships/image" Target="../media/image60.emf"/><Relationship Id="rId142" Type="http://schemas.openxmlformats.org/officeDocument/2006/relationships/control" Target="../activeX/activeX70.xml"/><Relationship Id="rId163" Type="http://schemas.openxmlformats.org/officeDocument/2006/relationships/ctrlProp" Target="../ctrlProps/ctrlProp16.xml"/><Relationship Id="rId184" Type="http://schemas.openxmlformats.org/officeDocument/2006/relationships/ctrlProp" Target="../ctrlProps/ctrlProp37.xml"/><Relationship Id="rId189" Type="http://schemas.openxmlformats.org/officeDocument/2006/relationships/ctrlProp" Target="../ctrlProps/ctrlProp42.xml"/><Relationship Id="rId3" Type="http://schemas.openxmlformats.org/officeDocument/2006/relationships/vmlDrawing" Target="../drawings/vmlDrawing1.vml"/><Relationship Id="rId25" Type="http://schemas.openxmlformats.org/officeDocument/2006/relationships/image" Target="../media/image12.emf"/><Relationship Id="rId46" Type="http://schemas.openxmlformats.org/officeDocument/2006/relationships/control" Target="../activeX/activeX22.xml"/><Relationship Id="rId67" Type="http://schemas.openxmlformats.org/officeDocument/2006/relationships/image" Target="../media/image33.emf"/><Relationship Id="rId116" Type="http://schemas.openxmlformats.org/officeDocument/2006/relationships/control" Target="../activeX/activeX57.xml"/><Relationship Id="rId137" Type="http://schemas.openxmlformats.org/officeDocument/2006/relationships/image" Target="../media/image68.emf"/><Relationship Id="rId158" Type="http://schemas.openxmlformats.org/officeDocument/2006/relationships/ctrlProp" Target="../ctrlProps/ctrlProp11.xml"/><Relationship Id="rId20" Type="http://schemas.openxmlformats.org/officeDocument/2006/relationships/control" Target="../activeX/activeX9.xml"/><Relationship Id="rId41" Type="http://schemas.openxmlformats.org/officeDocument/2006/relationships/image" Target="../media/image20.emf"/><Relationship Id="rId62" Type="http://schemas.openxmlformats.org/officeDocument/2006/relationships/control" Target="../activeX/activeX30.xml"/><Relationship Id="rId83" Type="http://schemas.openxmlformats.org/officeDocument/2006/relationships/image" Target="../media/image41.emf"/><Relationship Id="rId88" Type="http://schemas.openxmlformats.org/officeDocument/2006/relationships/control" Target="../activeX/activeX43.xml"/><Relationship Id="rId111" Type="http://schemas.openxmlformats.org/officeDocument/2006/relationships/image" Target="../media/image55.emf"/><Relationship Id="rId132" Type="http://schemas.openxmlformats.org/officeDocument/2006/relationships/control" Target="../activeX/activeX65.xml"/><Relationship Id="rId153" Type="http://schemas.openxmlformats.org/officeDocument/2006/relationships/ctrlProp" Target="../ctrlProps/ctrlProp6.xml"/><Relationship Id="rId174" Type="http://schemas.openxmlformats.org/officeDocument/2006/relationships/ctrlProp" Target="../ctrlProps/ctrlProp27.xml"/><Relationship Id="rId179" Type="http://schemas.openxmlformats.org/officeDocument/2006/relationships/ctrlProp" Target="../ctrlProps/ctrlProp32.xml"/><Relationship Id="rId195" Type="http://schemas.openxmlformats.org/officeDocument/2006/relationships/ctrlProp" Target="../ctrlProps/ctrlProp48.xml"/><Relationship Id="rId190" Type="http://schemas.openxmlformats.org/officeDocument/2006/relationships/ctrlProp" Target="../ctrlProps/ctrlProp43.xml"/><Relationship Id="rId15" Type="http://schemas.openxmlformats.org/officeDocument/2006/relationships/image" Target="../media/image7.emf"/><Relationship Id="rId36" Type="http://schemas.openxmlformats.org/officeDocument/2006/relationships/control" Target="../activeX/activeX17.xml"/><Relationship Id="rId57" Type="http://schemas.openxmlformats.org/officeDocument/2006/relationships/image" Target="../media/image28.emf"/><Relationship Id="rId106" Type="http://schemas.openxmlformats.org/officeDocument/2006/relationships/control" Target="../activeX/activeX52.xml"/><Relationship Id="rId127" Type="http://schemas.openxmlformats.org/officeDocument/2006/relationships/image" Target="../media/image63.emf"/><Relationship Id="rId10" Type="http://schemas.openxmlformats.org/officeDocument/2006/relationships/control" Target="../activeX/activeX4.xml"/><Relationship Id="rId31" Type="http://schemas.openxmlformats.org/officeDocument/2006/relationships/image" Target="../media/image15.emf"/><Relationship Id="rId52" Type="http://schemas.openxmlformats.org/officeDocument/2006/relationships/control" Target="../activeX/activeX25.xml"/><Relationship Id="rId73" Type="http://schemas.openxmlformats.org/officeDocument/2006/relationships/image" Target="../media/image36.emf"/><Relationship Id="rId78" Type="http://schemas.openxmlformats.org/officeDocument/2006/relationships/control" Target="../activeX/activeX38.xml"/><Relationship Id="rId94" Type="http://schemas.openxmlformats.org/officeDocument/2006/relationships/control" Target="../activeX/activeX46.xml"/><Relationship Id="rId99" Type="http://schemas.openxmlformats.org/officeDocument/2006/relationships/image" Target="../media/image49.emf"/><Relationship Id="rId101" Type="http://schemas.openxmlformats.org/officeDocument/2006/relationships/image" Target="../media/image50.emf"/><Relationship Id="rId122" Type="http://schemas.openxmlformats.org/officeDocument/2006/relationships/control" Target="../activeX/activeX60.xml"/><Relationship Id="rId143" Type="http://schemas.openxmlformats.org/officeDocument/2006/relationships/image" Target="../media/image71.emf"/><Relationship Id="rId148" Type="http://schemas.openxmlformats.org/officeDocument/2006/relationships/ctrlProp" Target="../ctrlProps/ctrlProp1.xml"/><Relationship Id="rId164" Type="http://schemas.openxmlformats.org/officeDocument/2006/relationships/ctrlProp" Target="../ctrlProps/ctrlProp17.xml"/><Relationship Id="rId169" Type="http://schemas.openxmlformats.org/officeDocument/2006/relationships/ctrlProp" Target="../ctrlProps/ctrlProp22.xml"/><Relationship Id="rId185" Type="http://schemas.openxmlformats.org/officeDocument/2006/relationships/ctrlProp" Target="../ctrlProps/ctrlProp38.xml"/><Relationship Id="rId4" Type="http://schemas.openxmlformats.org/officeDocument/2006/relationships/control" Target="../activeX/activeX1.xml"/><Relationship Id="rId9" Type="http://schemas.openxmlformats.org/officeDocument/2006/relationships/image" Target="../media/image4.emf"/><Relationship Id="rId180" Type="http://schemas.openxmlformats.org/officeDocument/2006/relationships/ctrlProp" Target="../ctrlProps/ctrlProp33.xml"/><Relationship Id="rId26" Type="http://schemas.openxmlformats.org/officeDocument/2006/relationships/control" Target="../activeX/activeX12.xml"/><Relationship Id="rId47" Type="http://schemas.openxmlformats.org/officeDocument/2006/relationships/image" Target="../media/image23.emf"/><Relationship Id="rId68" Type="http://schemas.openxmlformats.org/officeDocument/2006/relationships/control" Target="../activeX/activeX33.xml"/><Relationship Id="rId89" Type="http://schemas.openxmlformats.org/officeDocument/2006/relationships/image" Target="../media/image44.emf"/><Relationship Id="rId112" Type="http://schemas.openxmlformats.org/officeDocument/2006/relationships/control" Target="../activeX/activeX55.xml"/><Relationship Id="rId133" Type="http://schemas.openxmlformats.org/officeDocument/2006/relationships/image" Target="../media/image66.emf"/><Relationship Id="rId154" Type="http://schemas.openxmlformats.org/officeDocument/2006/relationships/ctrlProp" Target="../ctrlProps/ctrlProp7.xml"/><Relationship Id="rId175" Type="http://schemas.openxmlformats.org/officeDocument/2006/relationships/ctrlProp" Target="../ctrlProps/ctrlProp28.xml"/><Relationship Id="rId196" Type="http://schemas.openxmlformats.org/officeDocument/2006/relationships/ctrlProp" Target="../ctrlProps/ctrlProp49.xml"/><Relationship Id="rId16" Type="http://schemas.openxmlformats.org/officeDocument/2006/relationships/control" Target="../activeX/activeX7.xml"/><Relationship Id="rId37" Type="http://schemas.openxmlformats.org/officeDocument/2006/relationships/image" Target="../media/image18.emf"/><Relationship Id="rId58" Type="http://schemas.openxmlformats.org/officeDocument/2006/relationships/control" Target="../activeX/activeX28.xml"/><Relationship Id="rId79" Type="http://schemas.openxmlformats.org/officeDocument/2006/relationships/image" Target="../media/image39.emf"/><Relationship Id="rId102" Type="http://schemas.openxmlformats.org/officeDocument/2006/relationships/control" Target="../activeX/activeX50.xml"/><Relationship Id="rId123" Type="http://schemas.openxmlformats.org/officeDocument/2006/relationships/image" Target="../media/image61.emf"/><Relationship Id="rId144" Type="http://schemas.openxmlformats.org/officeDocument/2006/relationships/control" Target="../activeX/activeX71.xml"/><Relationship Id="rId90" Type="http://schemas.openxmlformats.org/officeDocument/2006/relationships/control" Target="../activeX/activeX44.xml"/><Relationship Id="rId165" Type="http://schemas.openxmlformats.org/officeDocument/2006/relationships/ctrlProp" Target="../ctrlProps/ctrlProp18.xml"/><Relationship Id="rId186" Type="http://schemas.openxmlformats.org/officeDocument/2006/relationships/ctrlProp" Target="../ctrlProps/ctrlProp39.xml"/><Relationship Id="rId27" Type="http://schemas.openxmlformats.org/officeDocument/2006/relationships/image" Target="../media/image13.emf"/><Relationship Id="rId48" Type="http://schemas.openxmlformats.org/officeDocument/2006/relationships/control" Target="../activeX/activeX23.xml"/><Relationship Id="rId69" Type="http://schemas.openxmlformats.org/officeDocument/2006/relationships/image" Target="../media/image34.emf"/><Relationship Id="rId113" Type="http://schemas.openxmlformats.org/officeDocument/2006/relationships/image" Target="../media/image56.emf"/><Relationship Id="rId134" Type="http://schemas.openxmlformats.org/officeDocument/2006/relationships/control" Target="../activeX/activeX66.xml"/><Relationship Id="rId80" Type="http://schemas.openxmlformats.org/officeDocument/2006/relationships/control" Target="../activeX/activeX39.xml"/><Relationship Id="rId155" Type="http://schemas.openxmlformats.org/officeDocument/2006/relationships/ctrlProp" Target="../ctrlProps/ctrlProp8.xml"/><Relationship Id="rId176" Type="http://schemas.openxmlformats.org/officeDocument/2006/relationships/ctrlProp" Target="../ctrlProps/ctrlProp29.xml"/><Relationship Id="rId197" Type="http://schemas.openxmlformats.org/officeDocument/2006/relationships/ctrlProp" Target="../ctrlProps/ctrlProp50.xml"/><Relationship Id="rId17" Type="http://schemas.openxmlformats.org/officeDocument/2006/relationships/image" Target="../media/image8.emf"/><Relationship Id="rId38" Type="http://schemas.openxmlformats.org/officeDocument/2006/relationships/control" Target="../activeX/activeX18.xml"/><Relationship Id="rId59" Type="http://schemas.openxmlformats.org/officeDocument/2006/relationships/image" Target="../media/image29.emf"/><Relationship Id="rId103" Type="http://schemas.openxmlformats.org/officeDocument/2006/relationships/image" Target="../media/image51.emf"/><Relationship Id="rId124" Type="http://schemas.openxmlformats.org/officeDocument/2006/relationships/control" Target="../activeX/activeX61.xml"/><Relationship Id="rId70" Type="http://schemas.openxmlformats.org/officeDocument/2006/relationships/control" Target="../activeX/activeX34.xml"/><Relationship Id="rId91" Type="http://schemas.openxmlformats.org/officeDocument/2006/relationships/image" Target="../media/image45.emf"/><Relationship Id="rId145" Type="http://schemas.openxmlformats.org/officeDocument/2006/relationships/image" Target="../media/image72.emf"/><Relationship Id="rId166" Type="http://schemas.openxmlformats.org/officeDocument/2006/relationships/ctrlProp" Target="../ctrlProps/ctrlProp19.xml"/><Relationship Id="rId187" Type="http://schemas.openxmlformats.org/officeDocument/2006/relationships/ctrlProp" Target="../ctrlProps/ctrlProp40.xml"/><Relationship Id="rId1" Type="http://schemas.openxmlformats.org/officeDocument/2006/relationships/printerSettings" Target="../printerSettings/printerSettings2.bin"/><Relationship Id="rId28" Type="http://schemas.openxmlformats.org/officeDocument/2006/relationships/control" Target="../activeX/activeX13.xml"/><Relationship Id="rId49" Type="http://schemas.openxmlformats.org/officeDocument/2006/relationships/image" Target="../media/image24.emf"/><Relationship Id="rId114" Type="http://schemas.openxmlformats.org/officeDocument/2006/relationships/control" Target="../activeX/activeX56.xml"/><Relationship Id="rId60" Type="http://schemas.openxmlformats.org/officeDocument/2006/relationships/control" Target="../activeX/activeX29.xml"/><Relationship Id="rId81" Type="http://schemas.openxmlformats.org/officeDocument/2006/relationships/image" Target="../media/image40.emf"/><Relationship Id="rId135" Type="http://schemas.openxmlformats.org/officeDocument/2006/relationships/image" Target="../media/image67.emf"/><Relationship Id="rId156" Type="http://schemas.openxmlformats.org/officeDocument/2006/relationships/ctrlProp" Target="../ctrlProps/ctrlProp9.xml"/><Relationship Id="rId177" Type="http://schemas.openxmlformats.org/officeDocument/2006/relationships/ctrlProp" Target="../ctrlProps/ctrlProp30.xml"/><Relationship Id="rId198" Type="http://schemas.openxmlformats.org/officeDocument/2006/relationships/table" Target="../tables/table1.xml"/><Relationship Id="rId18" Type="http://schemas.openxmlformats.org/officeDocument/2006/relationships/control" Target="../activeX/activeX8.xml"/><Relationship Id="rId39" Type="http://schemas.openxmlformats.org/officeDocument/2006/relationships/image" Target="../media/image19.emf"/><Relationship Id="rId50" Type="http://schemas.openxmlformats.org/officeDocument/2006/relationships/control" Target="../activeX/activeX24.xml"/><Relationship Id="rId104" Type="http://schemas.openxmlformats.org/officeDocument/2006/relationships/control" Target="../activeX/activeX51.xml"/><Relationship Id="rId125" Type="http://schemas.openxmlformats.org/officeDocument/2006/relationships/image" Target="../media/image62.emf"/><Relationship Id="rId146" Type="http://schemas.openxmlformats.org/officeDocument/2006/relationships/control" Target="../activeX/activeX72.xml"/><Relationship Id="rId167" Type="http://schemas.openxmlformats.org/officeDocument/2006/relationships/ctrlProp" Target="../ctrlProps/ctrlProp20.xml"/><Relationship Id="rId188" Type="http://schemas.openxmlformats.org/officeDocument/2006/relationships/ctrlProp" Target="../ctrlProps/ctrlProp41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4.xml"/><Relationship Id="rId3" Type="http://schemas.openxmlformats.org/officeDocument/2006/relationships/drawing" Target="../drawings/drawing3.xml"/><Relationship Id="rId7" Type="http://schemas.openxmlformats.org/officeDocument/2006/relationships/ctrlProp" Target="../ctrlProps/ctrlProp5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dicam.unibo.it/it/dipartimento/servizi-tecnici-e-amministrativi/servizi-informatici" TargetMode="External"/><Relationship Id="rId6" Type="http://schemas.openxmlformats.org/officeDocument/2006/relationships/ctrlProp" Target="../ctrlProps/ctrlProp52.xml"/><Relationship Id="rId11" Type="http://schemas.openxmlformats.org/officeDocument/2006/relationships/ctrlProp" Target="../ctrlProps/ctrlProp57.xml"/><Relationship Id="rId5" Type="http://schemas.openxmlformats.org/officeDocument/2006/relationships/ctrlProp" Target="../ctrlProps/ctrlProp51.xml"/><Relationship Id="rId10" Type="http://schemas.openxmlformats.org/officeDocument/2006/relationships/ctrlProp" Target="../ctrlProps/ctrlProp56.xml"/><Relationship Id="rId4" Type="http://schemas.openxmlformats.org/officeDocument/2006/relationships/vmlDrawing" Target="../drawings/vmlDrawing2.vml"/><Relationship Id="rId9" Type="http://schemas.openxmlformats.org/officeDocument/2006/relationships/ctrlProp" Target="../ctrlProps/ctrlProp55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hyperlink" Target="mailto:andrea.toschi@unibo.it" TargetMode="External"/><Relationship Id="rId1" Type="http://schemas.openxmlformats.org/officeDocument/2006/relationships/hyperlink" Target="mailto:roberto.carli@unibo.it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7">
    <tabColor theme="0"/>
    <pageSetUpPr fitToPage="1"/>
  </sheetPr>
  <dimension ref="A1:AO56"/>
  <sheetViews>
    <sheetView workbookViewId="0">
      <selection sqref="A1:P1"/>
    </sheetView>
  </sheetViews>
  <sheetFormatPr defaultColWidth="9.28515625" defaultRowHeight="15" x14ac:dyDescent="0.25"/>
  <cols>
    <col min="3" max="3" width="10.7109375" bestFit="1" customWidth="1"/>
    <col min="6" max="6" width="10.7109375" customWidth="1"/>
    <col min="7" max="7" width="4.140625" customWidth="1"/>
    <col min="8" max="8" width="11.7109375" customWidth="1"/>
    <col min="9" max="9" width="10.42578125" customWidth="1"/>
    <col min="10" max="10" width="10.7109375" bestFit="1" customWidth="1"/>
    <col min="15" max="15" width="15.140625" customWidth="1"/>
    <col min="17" max="17" width="1.28515625" customWidth="1"/>
    <col min="18" max="18" width="38" customWidth="1"/>
  </cols>
  <sheetData>
    <row r="1" spans="1:41" ht="18.75" x14ac:dyDescent="0.3">
      <c r="A1" s="100" t="s">
        <v>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2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</row>
    <row r="2" spans="1:41" ht="18.75" x14ac:dyDescent="0.3">
      <c r="A2" s="103" t="s">
        <v>7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5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  <c r="AJ2" s="37"/>
      <c r="AK2" s="37"/>
      <c r="AL2" s="37"/>
      <c r="AM2" s="37"/>
      <c r="AN2" s="37"/>
      <c r="AO2" s="37"/>
    </row>
    <row r="3" spans="1:41" ht="18.75" x14ac:dyDescent="0.3">
      <c r="A3" s="103" t="s">
        <v>6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  <c r="P3" s="105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7"/>
      <c r="AM3" s="37"/>
      <c r="AN3" s="37"/>
      <c r="AO3" s="37"/>
    </row>
    <row r="4" spans="1:41" x14ac:dyDescent="0.25">
      <c r="A4" s="1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3"/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37"/>
      <c r="AO4" s="37"/>
    </row>
    <row r="5" spans="1:41" x14ac:dyDescent="0.25">
      <c r="A5" s="1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3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7"/>
      <c r="AH5" s="37"/>
      <c r="AI5" s="37"/>
      <c r="AJ5" s="37"/>
      <c r="AK5" s="37"/>
      <c r="AL5" s="37"/>
      <c r="AM5" s="37"/>
      <c r="AN5" s="37"/>
      <c r="AO5" s="37"/>
    </row>
    <row r="6" spans="1:41" ht="60" customHeight="1" x14ac:dyDescent="0.4">
      <c r="A6" s="1"/>
      <c r="B6" s="106" t="s">
        <v>221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8"/>
      <c r="P6" s="46"/>
      <c r="Q6" s="37"/>
      <c r="R6" s="37"/>
      <c r="S6" s="38"/>
      <c r="T6" s="38"/>
      <c r="U6" s="38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  <c r="AH6" s="37"/>
      <c r="AI6" s="37"/>
      <c r="AJ6" s="37"/>
      <c r="AK6" s="37"/>
      <c r="AL6" s="37"/>
      <c r="AM6" s="37"/>
      <c r="AN6" s="37"/>
      <c r="AO6" s="37"/>
    </row>
    <row r="7" spans="1:41" ht="9" customHeight="1" thickBot="1" x14ac:dyDescent="0.3">
      <c r="A7" s="17"/>
      <c r="B7" s="18"/>
      <c r="C7" s="18"/>
      <c r="D7" s="18"/>
      <c r="E7" s="18"/>
      <c r="F7" s="18"/>
      <c r="G7" s="18"/>
      <c r="H7" s="18"/>
      <c r="I7" s="47"/>
      <c r="J7" s="18"/>
      <c r="K7" s="48"/>
      <c r="L7" s="48"/>
      <c r="M7" s="48"/>
      <c r="N7" s="48"/>
      <c r="O7" s="48"/>
      <c r="P7" s="49"/>
      <c r="Q7" s="37"/>
      <c r="R7" s="37"/>
      <c r="S7" s="38"/>
      <c r="T7" s="38"/>
      <c r="U7" s="38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</row>
    <row r="8" spans="1:41" ht="15" customHeight="1" x14ac:dyDescent="0.25">
      <c r="A8" s="1"/>
      <c r="B8" s="12"/>
      <c r="C8" s="12"/>
      <c r="D8" s="12"/>
      <c r="E8" s="12"/>
      <c r="F8" s="12"/>
      <c r="G8" s="12"/>
      <c r="H8" s="12"/>
      <c r="I8" s="15"/>
      <c r="J8" s="12"/>
      <c r="K8" s="20"/>
      <c r="L8" s="20"/>
      <c r="M8" s="20"/>
      <c r="N8" s="20"/>
      <c r="O8" s="20"/>
      <c r="P8" s="46"/>
      <c r="Q8" s="37"/>
      <c r="R8" s="37"/>
      <c r="S8" s="38"/>
      <c r="T8" s="38"/>
      <c r="U8" s="38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</row>
    <row r="9" spans="1:41" ht="39.950000000000003" customHeight="1" x14ac:dyDescent="0.25">
      <c r="A9" s="97" t="s">
        <v>148</v>
      </c>
      <c r="B9" s="97"/>
      <c r="C9" s="97"/>
      <c r="D9" s="97"/>
      <c r="E9" s="97"/>
      <c r="F9" s="97"/>
      <c r="G9" s="55"/>
      <c r="H9" s="98" t="s">
        <v>246</v>
      </c>
      <c r="I9" s="98"/>
      <c r="J9" s="98"/>
      <c r="K9" s="98"/>
      <c r="L9" s="98"/>
      <c r="M9" s="98"/>
      <c r="N9" s="98"/>
      <c r="O9" s="98"/>
      <c r="P9" s="46"/>
      <c r="Q9" s="37"/>
      <c r="R9" s="37"/>
      <c r="S9" s="38"/>
      <c r="T9" s="38"/>
      <c r="U9" s="38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7"/>
      <c r="AO9" s="37"/>
    </row>
    <row r="10" spans="1:41" ht="70.5" customHeight="1" x14ac:dyDescent="0.25">
      <c r="A10" s="97" t="s">
        <v>247</v>
      </c>
      <c r="B10" s="97"/>
      <c r="C10" s="97"/>
      <c r="D10" s="97"/>
      <c r="E10" s="97"/>
      <c r="F10" s="97"/>
      <c r="G10" s="55"/>
      <c r="H10" s="99" t="s">
        <v>251</v>
      </c>
      <c r="I10" s="99"/>
      <c r="J10" s="99"/>
      <c r="K10" s="99"/>
      <c r="L10" s="99"/>
      <c r="M10" s="99"/>
      <c r="N10" s="99"/>
      <c r="O10" s="99"/>
      <c r="P10" s="46"/>
      <c r="Q10" s="37"/>
      <c r="R10" s="37"/>
      <c r="S10" s="38"/>
      <c r="T10" s="38"/>
      <c r="U10" s="38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7"/>
      <c r="AO10" s="37"/>
    </row>
    <row r="11" spans="1:41" ht="16.5" customHeight="1" x14ac:dyDescent="0.25">
      <c r="A11" s="1"/>
      <c r="B11" s="56"/>
      <c r="C11" s="54"/>
      <c r="D11" s="30"/>
      <c r="E11" s="30"/>
      <c r="F11" s="30"/>
      <c r="G11" s="30"/>
      <c r="H11" s="30"/>
      <c r="I11" s="15"/>
      <c r="J11" s="50"/>
      <c r="K11" s="50"/>
      <c r="L11" s="50"/>
      <c r="M11" s="50"/>
      <c r="N11" s="50"/>
      <c r="O11" s="50"/>
      <c r="P11" s="51"/>
      <c r="Q11" s="37"/>
      <c r="R11" s="37"/>
      <c r="S11" s="38"/>
      <c r="T11" s="38"/>
      <c r="U11" s="38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</row>
    <row r="12" spans="1:41" ht="9" customHeight="1" thickBot="1" x14ac:dyDescent="0.3">
      <c r="A12" s="17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9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</row>
    <row r="13" spans="1:41" ht="20.100000000000001" customHeight="1" x14ac:dyDescent="0.25">
      <c r="A13" s="37"/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</row>
    <row r="14" spans="1:41" ht="24.75" customHeight="1" x14ac:dyDescent="0.25">
      <c r="A14" s="37"/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</row>
    <row r="15" spans="1:41" ht="24.75" customHeight="1" x14ac:dyDescent="0.25">
      <c r="A15" s="37"/>
      <c r="B15" s="37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7"/>
    </row>
    <row r="16" spans="1:41" ht="20.100000000000001" customHeight="1" x14ac:dyDescent="0.25">
      <c r="A16" s="37"/>
      <c r="B16" s="37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7"/>
    </row>
    <row r="17" spans="1:41" ht="20.100000000000001" customHeight="1" x14ac:dyDescent="0.25">
      <c r="A17" s="37"/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  <c r="AO17" s="37"/>
    </row>
    <row r="18" spans="1:41" x14ac:dyDescent="0.25">
      <c r="A18" s="37"/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7"/>
    </row>
    <row r="19" spans="1:41" x14ac:dyDescent="0.25">
      <c r="A19" s="37"/>
      <c r="B19" s="37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</row>
    <row r="20" spans="1:41" x14ac:dyDescent="0.25">
      <c r="A20" s="37"/>
      <c r="B20" s="37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7"/>
    </row>
    <row r="21" spans="1:41" x14ac:dyDescent="0.25">
      <c r="A21" s="37"/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7"/>
      <c r="AO21" s="37"/>
    </row>
    <row r="22" spans="1:41" x14ac:dyDescent="0.25">
      <c r="A22" s="37"/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7"/>
    </row>
    <row r="23" spans="1:41" x14ac:dyDescent="0.25">
      <c r="A23" s="37"/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</row>
    <row r="24" spans="1:41" x14ac:dyDescent="0.25">
      <c r="A24" s="37"/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</row>
    <row r="25" spans="1:41" x14ac:dyDescent="0.25">
      <c r="A25" s="37"/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7"/>
      <c r="AO25" s="37"/>
    </row>
    <row r="26" spans="1:41" x14ac:dyDescent="0.25">
      <c r="A26" s="37"/>
      <c r="B26" s="37"/>
      <c r="C26" s="37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7"/>
    </row>
    <row r="27" spans="1:41" x14ac:dyDescent="0.25">
      <c r="A27" s="37"/>
      <c r="B27" s="37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7"/>
      <c r="AO27" s="37"/>
    </row>
    <row r="28" spans="1:41" x14ac:dyDescent="0.25">
      <c r="A28" s="37"/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</row>
    <row r="29" spans="1:41" x14ac:dyDescent="0.25">
      <c r="A29" s="37"/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7"/>
      <c r="AO29" s="37"/>
    </row>
    <row r="30" spans="1:41" x14ac:dyDescent="0.25">
      <c r="A30" s="37"/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7"/>
      <c r="AO30" s="37"/>
    </row>
    <row r="31" spans="1:41" x14ac:dyDescent="0.25">
      <c r="A31" s="37"/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</row>
    <row r="32" spans="1:41" x14ac:dyDescent="0.25">
      <c r="A32" s="37"/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</row>
    <row r="33" spans="1:41" x14ac:dyDescent="0.25">
      <c r="A33" s="37"/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7"/>
      <c r="AO33" s="37"/>
    </row>
    <row r="34" spans="1:41" x14ac:dyDescent="0.25">
      <c r="A34" s="37"/>
      <c r="B34" s="37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7"/>
      <c r="AO34" s="37"/>
    </row>
    <row r="35" spans="1:41" x14ac:dyDescent="0.25">
      <c r="A35" s="37"/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7"/>
      <c r="AO35" s="37"/>
    </row>
    <row r="36" spans="1:41" x14ac:dyDescent="0.25">
      <c r="A36" s="37"/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</row>
    <row r="37" spans="1:41" x14ac:dyDescent="0.25">
      <c r="A37" s="37"/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</row>
    <row r="38" spans="1:41" x14ac:dyDescent="0.25">
      <c r="A38" s="37"/>
      <c r="B38" s="37"/>
      <c r="C38" s="37"/>
      <c r="D38" s="37"/>
      <c r="E38" s="37"/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7"/>
      <c r="AO38" s="37"/>
    </row>
    <row r="39" spans="1:41" x14ac:dyDescent="0.25">
      <c r="A39" s="37"/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7"/>
      <c r="AO39" s="37"/>
    </row>
    <row r="40" spans="1:41" x14ac:dyDescent="0.25">
      <c r="A40" s="37"/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7"/>
      <c r="AO40" s="37"/>
    </row>
    <row r="41" spans="1:41" x14ac:dyDescent="0.25">
      <c r="A41" s="37"/>
      <c r="B41" s="37"/>
      <c r="C41" s="37"/>
      <c r="D41" s="37"/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</row>
    <row r="42" spans="1:41" x14ac:dyDescent="0.25">
      <c r="A42" s="37"/>
      <c r="B42" s="37"/>
      <c r="C42" s="37"/>
      <c r="D42" s="37"/>
      <c r="E42" s="37"/>
      <c r="F42" s="37"/>
      <c r="G42" s="37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</row>
    <row r="43" spans="1:41" x14ac:dyDescent="0.25">
      <c r="A43" s="37"/>
      <c r="B43" s="37"/>
      <c r="C43" s="37"/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7"/>
      <c r="AO43" s="37"/>
    </row>
    <row r="44" spans="1:41" x14ac:dyDescent="0.25">
      <c r="A44" s="37"/>
      <c r="B44" s="37"/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7"/>
      <c r="AO44" s="37"/>
    </row>
    <row r="45" spans="1:41" x14ac:dyDescent="0.25">
      <c r="A45" s="37"/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7"/>
      <c r="AO45" s="37"/>
    </row>
    <row r="46" spans="1:41" x14ac:dyDescent="0.25">
      <c r="A46" s="37"/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</row>
    <row r="47" spans="1:41" x14ac:dyDescent="0.25">
      <c r="A47" s="37"/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7"/>
      <c r="AN47" s="37"/>
      <c r="AO47" s="37"/>
    </row>
    <row r="48" spans="1:41" x14ac:dyDescent="0.25">
      <c r="A48" s="37"/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</row>
    <row r="49" spans="1:41" x14ac:dyDescent="0.25">
      <c r="A49" s="37"/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37"/>
    </row>
    <row r="50" spans="1:41" x14ac:dyDescent="0.25">
      <c r="A50" s="37"/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</row>
    <row r="51" spans="1:41" x14ac:dyDescent="0.25">
      <c r="A51" s="37"/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7"/>
      <c r="AF51" s="37"/>
      <c r="AG51" s="37"/>
      <c r="AH51" s="37"/>
      <c r="AI51" s="37"/>
      <c r="AJ51" s="37"/>
      <c r="AK51" s="37"/>
      <c r="AL51" s="37"/>
      <c r="AM51" s="37"/>
      <c r="AN51" s="37"/>
      <c r="AO51" s="37"/>
    </row>
    <row r="52" spans="1:41" x14ac:dyDescent="0.25">
      <c r="A52" s="37"/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7"/>
      <c r="AN52" s="37"/>
      <c r="AO52" s="37"/>
    </row>
    <row r="53" spans="1:41" x14ac:dyDescent="0.25">
      <c r="A53" s="37"/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37"/>
      <c r="AI53" s="37"/>
      <c r="AJ53" s="37"/>
      <c r="AK53" s="37"/>
      <c r="AL53" s="37"/>
      <c r="AM53" s="37"/>
      <c r="AN53" s="37"/>
      <c r="AO53" s="37"/>
    </row>
    <row r="54" spans="1:41" x14ac:dyDescent="0.25">
      <c r="A54" s="37"/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</row>
    <row r="55" spans="1:41" x14ac:dyDescent="0.25">
      <c r="A55" s="37"/>
      <c r="B55" s="37"/>
      <c r="C55" s="37"/>
      <c r="D55" s="37"/>
      <c r="E55" s="37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7"/>
      <c r="AF55" s="37"/>
      <c r="AG55" s="37"/>
      <c r="AH55" s="37"/>
      <c r="AI55" s="37"/>
      <c r="AJ55" s="37"/>
      <c r="AK55" s="37"/>
      <c r="AL55" s="37"/>
      <c r="AM55" s="37"/>
      <c r="AN55" s="37"/>
      <c r="AO55" s="37"/>
    </row>
    <row r="56" spans="1:41" x14ac:dyDescent="0.25">
      <c r="A56" s="37"/>
      <c r="B56" s="37"/>
      <c r="C56" s="37"/>
      <c r="D56" s="37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37"/>
      <c r="AF56" s="37"/>
      <c r="AG56" s="37"/>
      <c r="AH56" s="37"/>
      <c r="AI56" s="37"/>
      <c r="AJ56" s="37"/>
      <c r="AK56" s="37"/>
      <c r="AL56" s="37"/>
      <c r="AM56" s="37"/>
      <c r="AN56" s="37"/>
      <c r="AO56" s="37"/>
    </row>
  </sheetData>
  <sheetProtection algorithmName="SHA-512" hashValue="wahcA7y3xAR6me4opyJuv30h+JUdAUUv41SZujJiQfXjSoqiozUE9VYDAjMLwP1J+S1FaoaqUdb6I71G4dSQLw==" saltValue="VkBIq5V9S6LFi5gXk4HJGA==" spinCount="100000" sheet="1" objects="1" scenarios="1"/>
  <mergeCells count="8">
    <mergeCell ref="A9:F9"/>
    <mergeCell ref="A10:F10"/>
    <mergeCell ref="H9:O9"/>
    <mergeCell ref="H10:O10"/>
    <mergeCell ref="A1:P1"/>
    <mergeCell ref="A2:P2"/>
    <mergeCell ref="A3:P3"/>
    <mergeCell ref="B6:O6"/>
  </mergeCells>
  <pageMargins left="0.25" right="0.25" top="0.75" bottom="0.75" header="0.3" footer="0.3"/>
  <pageSetup paperSize="9" scale="52" fitToHeight="0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7A31CA08-B3B5-482E-A3FE-F5DA87FB6E48}">
            <xm:f>Tabelle!$C$2=9</xm:f>
            <x14:dxf>
              <font>
                <b/>
                <i val="0"/>
                <color theme="4" tint="-0.499984740745262"/>
              </font>
            </x14:dxf>
          </x14:cfRule>
          <xm:sqref>B11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11">
    <tabColor rgb="FF0070C0"/>
    <pageSetUpPr fitToPage="1"/>
  </sheetPr>
  <dimension ref="A1:AJ107"/>
  <sheetViews>
    <sheetView topLeftCell="A11" workbookViewId="0">
      <selection activeCell="R16" sqref="R16"/>
    </sheetView>
  </sheetViews>
  <sheetFormatPr defaultColWidth="9.28515625" defaultRowHeight="15" x14ac:dyDescent="0.25"/>
  <cols>
    <col min="3" max="3" width="10.7109375" bestFit="1" customWidth="1"/>
    <col min="6" max="6" width="10.7109375" customWidth="1"/>
    <col min="9" max="9" width="10.42578125" customWidth="1"/>
    <col min="10" max="10" width="10.7109375" bestFit="1" customWidth="1"/>
    <col min="17" max="17" width="1.28515625" customWidth="1"/>
    <col min="18" max="18" width="38" customWidth="1"/>
    <col min="27" max="27" width="11.140625" customWidth="1"/>
  </cols>
  <sheetData>
    <row r="1" spans="1:36" ht="18.75" x14ac:dyDescent="0.3">
      <c r="A1" s="100" t="s">
        <v>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2"/>
      <c r="Q1" s="37"/>
      <c r="R1" s="37"/>
      <c r="S1" s="37"/>
      <c r="T1" s="37"/>
      <c r="U1" s="37"/>
      <c r="V1" s="37"/>
      <c r="W1" s="37"/>
      <c r="X1" s="37"/>
      <c r="Y1" s="37"/>
      <c r="Z1" s="37"/>
      <c r="AA1" s="94" t="s">
        <v>259</v>
      </c>
      <c r="AB1" s="37"/>
      <c r="AC1" s="37"/>
      <c r="AD1" s="37"/>
      <c r="AE1" s="37"/>
      <c r="AF1" s="37"/>
      <c r="AG1" s="37"/>
      <c r="AH1" s="37"/>
      <c r="AI1" s="37"/>
      <c r="AJ1" s="37"/>
    </row>
    <row r="2" spans="1:36" ht="18.75" x14ac:dyDescent="0.3">
      <c r="A2" s="103" t="s">
        <v>7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5"/>
      <c r="Q2" s="37"/>
      <c r="R2" s="37"/>
      <c r="S2" s="37"/>
      <c r="T2" s="37"/>
      <c r="U2" s="37"/>
      <c r="V2" s="37"/>
      <c r="W2" s="37"/>
      <c r="X2" s="37"/>
      <c r="Y2" s="37"/>
      <c r="Z2" s="37"/>
      <c r="AA2" s="94"/>
      <c r="AB2" s="37"/>
      <c r="AC2" s="37"/>
      <c r="AD2" s="37"/>
      <c r="AE2" s="37"/>
      <c r="AF2" s="37"/>
      <c r="AG2" s="37"/>
      <c r="AH2" s="37"/>
      <c r="AI2" s="37"/>
      <c r="AJ2" s="37"/>
    </row>
    <row r="3" spans="1:36" ht="18.75" x14ac:dyDescent="0.3">
      <c r="A3" s="103" t="s">
        <v>6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  <c r="P3" s="105"/>
      <c r="Q3" s="37"/>
      <c r="R3" s="37"/>
      <c r="S3" s="37"/>
      <c r="T3" s="37"/>
      <c r="U3" s="37"/>
      <c r="V3" s="37"/>
      <c r="W3" s="37"/>
      <c r="X3" s="37"/>
      <c r="Y3" s="37"/>
      <c r="Z3" s="37"/>
      <c r="AA3" s="94" t="s">
        <v>256</v>
      </c>
      <c r="AB3" s="37"/>
      <c r="AC3" s="37"/>
      <c r="AD3" s="37"/>
      <c r="AE3" s="37"/>
      <c r="AF3" s="37"/>
      <c r="AG3" s="37"/>
      <c r="AH3" s="37"/>
      <c r="AI3" s="37"/>
      <c r="AJ3" s="37"/>
    </row>
    <row r="4" spans="1:36" x14ac:dyDescent="0.25">
      <c r="A4" s="1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3"/>
      <c r="Q4" s="37"/>
      <c r="R4" s="37"/>
      <c r="S4" s="37"/>
      <c r="T4" s="37"/>
      <c r="U4" s="37"/>
      <c r="V4" s="37"/>
      <c r="W4" s="37"/>
      <c r="X4" s="37"/>
      <c r="Y4" s="37"/>
      <c r="Z4" s="37"/>
      <c r="AA4" s="94" t="s">
        <v>257</v>
      </c>
      <c r="AB4" s="37"/>
      <c r="AC4" s="37"/>
      <c r="AD4" s="37"/>
      <c r="AE4" s="37"/>
      <c r="AF4" s="37"/>
      <c r="AG4" s="37"/>
      <c r="AH4" s="37"/>
      <c r="AI4" s="37"/>
      <c r="AJ4" s="37"/>
    </row>
    <row r="5" spans="1:36" x14ac:dyDescent="0.25">
      <c r="A5" s="1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3"/>
      <c r="Q5" s="37"/>
      <c r="R5" s="37"/>
      <c r="S5" s="37"/>
      <c r="T5" s="37"/>
      <c r="U5" s="37"/>
      <c r="V5" s="37"/>
      <c r="W5" s="37"/>
      <c r="X5" s="37"/>
      <c r="Y5" s="37"/>
      <c r="Z5" s="37"/>
      <c r="AA5" s="94" t="s">
        <v>258</v>
      </c>
      <c r="AB5" s="37"/>
      <c r="AC5" s="37"/>
      <c r="AD5" s="37"/>
      <c r="AE5" s="37"/>
      <c r="AF5" s="37"/>
      <c r="AG5" s="37"/>
      <c r="AH5" s="37"/>
      <c r="AI5" s="37"/>
      <c r="AJ5" s="37"/>
    </row>
    <row r="6" spans="1:36" ht="15.75" x14ac:dyDescent="0.25">
      <c r="A6" s="115" t="s">
        <v>10</v>
      </c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6"/>
      <c r="P6" s="117"/>
      <c r="Q6" s="37"/>
      <c r="R6" s="37"/>
      <c r="S6" s="37"/>
      <c r="T6" s="37"/>
      <c r="U6" s="37"/>
      <c r="V6" s="37"/>
      <c r="W6" s="37"/>
      <c r="X6" s="37"/>
      <c r="Y6" s="37"/>
      <c r="Z6" s="37"/>
      <c r="AA6" s="94" t="s">
        <v>255</v>
      </c>
      <c r="AB6" s="37"/>
      <c r="AC6" s="37"/>
      <c r="AD6" s="37"/>
      <c r="AE6" s="37"/>
      <c r="AF6" s="37"/>
      <c r="AG6" s="37"/>
      <c r="AH6" s="37"/>
      <c r="AI6" s="37"/>
      <c r="AJ6" s="37"/>
    </row>
    <row r="7" spans="1:36" x14ac:dyDescent="0.25">
      <c r="A7" s="1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3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</row>
    <row r="8" spans="1:36" ht="20.100000000000001" customHeight="1" x14ac:dyDescent="0.25">
      <c r="A8" s="1" t="s">
        <v>8</v>
      </c>
      <c r="B8" s="12"/>
      <c r="C8" s="12"/>
      <c r="D8" s="12"/>
      <c r="E8" s="12"/>
      <c r="F8" s="12"/>
      <c r="G8" s="12"/>
      <c r="H8" s="118"/>
      <c r="I8" s="118"/>
      <c r="J8" s="118"/>
      <c r="K8" s="118"/>
      <c r="L8" s="118"/>
      <c r="M8" s="118"/>
      <c r="N8" s="118"/>
      <c r="O8" s="118"/>
      <c r="P8" s="119"/>
      <c r="Q8" s="37"/>
      <c r="R8" s="126"/>
      <c r="S8" s="38"/>
      <c r="T8" s="38"/>
      <c r="U8" s="38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</row>
    <row r="9" spans="1:36" ht="15" customHeight="1" x14ac:dyDescent="0.25">
      <c r="A9" s="1"/>
      <c r="B9" s="12"/>
      <c r="C9" s="12"/>
      <c r="D9" s="12"/>
      <c r="E9" s="12"/>
      <c r="F9" s="12"/>
      <c r="G9" s="12"/>
      <c r="H9" s="120" t="str">
        <f>IF(H8="", "Indicare il nome e cognome del Responsabile dell'attività","")</f>
        <v>Indicare il nome e cognome del Responsabile dell'attività</v>
      </c>
      <c r="I9" s="120"/>
      <c r="J9" s="120"/>
      <c r="K9" s="120"/>
      <c r="L9" s="120"/>
      <c r="M9" s="120"/>
      <c r="N9" s="120"/>
      <c r="O9" s="120"/>
      <c r="P9" s="121"/>
      <c r="Q9" s="37"/>
      <c r="R9" s="126"/>
      <c r="S9" s="38"/>
      <c r="T9" s="38"/>
      <c r="U9" s="38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</row>
    <row r="10" spans="1:36" s="32" customFormat="1" ht="24.95" customHeight="1" x14ac:dyDescent="0.25">
      <c r="A10" s="127" t="s">
        <v>0</v>
      </c>
      <c r="B10" s="128"/>
      <c r="C10" s="128"/>
      <c r="D10" s="128"/>
      <c r="E10" s="128"/>
      <c r="F10" s="128"/>
      <c r="G10" s="128"/>
      <c r="H10" s="128"/>
      <c r="I10" s="128"/>
      <c r="J10" s="128"/>
      <c r="K10" s="128"/>
      <c r="L10" s="128"/>
      <c r="M10" s="128"/>
      <c r="N10" s="128"/>
      <c r="O10" s="128"/>
      <c r="P10" s="129"/>
      <c r="Q10" s="39"/>
      <c r="R10" s="126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</row>
    <row r="11" spans="1:36" ht="20.100000000000001" customHeight="1" x14ac:dyDescent="0.25">
      <c r="B11" s="45" t="s">
        <v>1</v>
      </c>
      <c r="C11" s="2"/>
      <c r="E11" s="44" t="s">
        <v>149</v>
      </c>
      <c r="F11" s="2"/>
      <c r="H11" s="45" t="s">
        <v>2</v>
      </c>
      <c r="I11" s="130" t="str">
        <f>IF('Lavoratore - Worker'!C8="","",'Lavoratore - Worker'!C8&amp;" "&amp;'Lavoratore - Worker'!I8)</f>
        <v/>
      </c>
      <c r="J11" s="130"/>
      <c r="K11" s="130"/>
      <c r="L11" s="130"/>
      <c r="M11" s="130"/>
      <c r="N11" s="130"/>
      <c r="O11" s="130"/>
      <c r="P11" s="131"/>
      <c r="Q11" s="37"/>
      <c r="R11" s="126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</row>
    <row r="12" spans="1:36" ht="15" customHeight="1" x14ac:dyDescent="0.25">
      <c r="A12" s="1"/>
      <c r="B12" s="12"/>
      <c r="C12" s="14"/>
      <c r="D12" s="44"/>
      <c r="E12" s="44"/>
      <c r="F12" s="30" t="s">
        <v>147</v>
      </c>
      <c r="G12" s="44"/>
      <c r="H12" s="44"/>
      <c r="I12" s="120" t="str">
        <f>IF(I11="","Indicare il nome e cognome del lavoratore nell'Anagrafica Lavoratore","")</f>
        <v>Indicare il nome e cognome del lavoratore nell'Anagrafica Lavoratore</v>
      </c>
      <c r="J12" s="120"/>
      <c r="K12" s="120"/>
      <c r="L12" s="120"/>
      <c r="M12" s="120"/>
      <c r="N12" s="120"/>
      <c r="O12" s="120"/>
      <c r="P12" s="121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</row>
    <row r="13" spans="1:36" ht="19.5" customHeight="1" x14ac:dyDescent="0.25">
      <c r="C13" s="44" t="s">
        <v>3</v>
      </c>
      <c r="D13" s="12"/>
      <c r="E13" s="12"/>
      <c r="F13" s="12"/>
      <c r="G13" s="109"/>
      <c r="H13" s="109"/>
      <c r="I13" s="109"/>
      <c r="J13" s="109"/>
      <c r="K13" s="81"/>
      <c r="L13" s="12"/>
      <c r="M13" s="132"/>
      <c r="N13" s="132"/>
      <c r="O13" s="132"/>
      <c r="P13" s="133"/>
      <c r="Q13" s="37"/>
      <c r="R13" s="37"/>
      <c r="S13" s="38"/>
      <c r="T13" s="38"/>
      <c r="U13" s="38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</row>
    <row r="14" spans="1:36" ht="14.1" customHeight="1" x14ac:dyDescent="0.25">
      <c r="A14" s="1"/>
      <c r="B14" s="12"/>
      <c r="C14" s="73" t="str">
        <f>Tabelle!G7</f>
        <v xml:space="preserve">   Compilare le voci nella dichiarazione RDRL e nell'anagrafica del Lavoratore</v>
      </c>
      <c r="E14" s="30"/>
      <c r="G14" s="12"/>
      <c r="H14" s="12"/>
      <c r="I14" s="15"/>
      <c r="J14" s="12"/>
      <c r="K14" s="12"/>
      <c r="L14" s="50"/>
      <c r="M14" s="50"/>
      <c r="N14" s="50"/>
      <c r="O14" s="50"/>
      <c r="P14" s="51"/>
      <c r="Q14" s="37"/>
      <c r="R14" s="37"/>
      <c r="S14" s="38"/>
      <c r="T14" s="38"/>
      <c r="U14" s="38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</row>
    <row r="15" spans="1:36" ht="23.25" customHeight="1" x14ac:dyDescent="0.25">
      <c r="B15" s="12"/>
      <c r="C15" s="64"/>
      <c r="D15" s="12"/>
      <c r="E15" s="74" t="str">
        <f>Tabelle!G5</f>
        <v/>
      </c>
      <c r="F15" s="12"/>
      <c r="G15" s="12"/>
      <c r="H15" s="12"/>
      <c r="I15" s="15"/>
      <c r="J15" s="12"/>
      <c r="K15" s="50"/>
      <c r="L15" s="50"/>
      <c r="M15" s="50"/>
      <c r="N15" s="50"/>
      <c r="O15" s="50"/>
      <c r="P15" s="51"/>
      <c r="Q15" s="37"/>
      <c r="R15" s="37"/>
      <c r="S15" s="38"/>
      <c r="T15" s="38"/>
      <c r="U15" s="38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</row>
    <row r="16" spans="1:36" ht="27" customHeight="1" x14ac:dyDescent="0.25">
      <c r="A16" s="89" t="s">
        <v>261</v>
      </c>
      <c r="B16" s="12"/>
      <c r="C16" s="64"/>
      <c r="D16" s="12"/>
      <c r="E16" s="74"/>
      <c r="F16" s="12"/>
      <c r="G16" s="12"/>
      <c r="H16" s="12"/>
      <c r="I16" s="15"/>
      <c r="J16" s="12"/>
      <c r="K16" s="50"/>
      <c r="L16" s="90" t="s">
        <v>262</v>
      </c>
      <c r="M16" s="50"/>
      <c r="N16" s="50"/>
      <c r="O16" s="50"/>
      <c r="P16" s="51"/>
      <c r="Q16" s="37"/>
      <c r="R16" s="37"/>
      <c r="S16" s="38"/>
      <c r="T16" s="38"/>
      <c r="U16" s="38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</row>
    <row r="17" spans="1:36" ht="20.100000000000001" customHeight="1" x14ac:dyDescent="0.25">
      <c r="B17" s="12"/>
      <c r="C17" s="12"/>
      <c r="D17" s="12"/>
      <c r="E17" s="12"/>
      <c r="F17" s="12"/>
      <c r="H17" s="12"/>
      <c r="I17" s="12"/>
      <c r="J17" s="109"/>
      <c r="K17" s="109"/>
      <c r="L17" s="68"/>
      <c r="M17" s="12"/>
      <c r="N17" s="12"/>
      <c r="O17" s="12"/>
      <c r="P17" s="13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</row>
    <row r="18" spans="1:36" ht="20.100000000000001" customHeight="1" x14ac:dyDescent="0.25">
      <c r="A18" s="1"/>
      <c r="B18" s="12"/>
      <c r="C18" s="12"/>
      <c r="D18" s="12"/>
      <c r="E18" s="12"/>
      <c r="G18" s="88"/>
      <c r="H18" s="88"/>
      <c r="I18" s="12"/>
      <c r="J18" s="110" t="s">
        <v>55</v>
      </c>
      <c r="K18" s="110"/>
      <c r="L18" s="12"/>
      <c r="M18" s="12"/>
      <c r="N18" s="12"/>
      <c r="O18" s="12"/>
      <c r="P18" s="13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</row>
    <row r="19" spans="1:36" ht="20.100000000000001" customHeight="1" x14ac:dyDescent="0.25">
      <c r="A19" s="1"/>
      <c r="B19" s="12"/>
      <c r="C19" s="12"/>
      <c r="D19" s="12"/>
      <c r="E19" s="12"/>
      <c r="F19" s="30"/>
      <c r="G19" s="30"/>
      <c r="H19" s="30"/>
      <c r="I19" s="30"/>
      <c r="J19" s="30"/>
      <c r="K19" s="30"/>
      <c r="L19" s="30"/>
      <c r="M19" s="30"/>
      <c r="N19" s="12"/>
      <c r="O19" s="12"/>
      <c r="P19" s="13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</row>
    <row r="20" spans="1:36" ht="159" customHeight="1" x14ac:dyDescent="0.25">
      <c r="A20" s="1"/>
      <c r="B20" s="12"/>
      <c r="C20" s="12"/>
      <c r="D20" s="12"/>
      <c r="E20" s="12"/>
      <c r="F20" s="30"/>
      <c r="G20" s="30"/>
      <c r="H20" s="30"/>
      <c r="I20" s="30"/>
      <c r="J20" s="30"/>
      <c r="K20" s="30"/>
      <c r="L20" s="30"/>
      <c r="M20" s="30"/>
      <c r="N20" s="12"/>
      <c r="O20" s="12"/>
      <c r="P20" s="13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</row>
    <row r="21" spans="1:36" ht="39" customHeight="1" x14ac:dyDescent="0.25">
      <c r="A21" s="125" t="s">
        <v>249</v>
      </c>
      <c r="B21" s="125"/>
      <c r="C21" s="125"/>
      <c r="D21" s="125"/>
      <c r="E21" s="125"/>
      <c r="F21" s="125"/>
      <c r="G21" s="125"/>
      <c r="H21" s="125"/>
      <c r="I21" s="125"/>
      <c r="J21" s="12"/>
      <c r="K21" s="12"/>
      <c r="L21" s="12"/>
      <c r="M21" s="12"/>
      <c r="N21" s="12"/>
      <c r="O21" s="12"/>
      <c r="P21" s="13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</row>
    <row r="22" spans="1:36" ht="20.100000000000001" customHeight="1" x14ac:dyDescent="0.25">
      <c r="A22" s="1" t="s">
        <v>4</v>
      </c>
      <c r="B22" s="12"/>
      <c r="C22" s="12"/>
      <c r="D22" s="12"/>
      <c r="E22" s="12"/>
      <c r="F22" s="109"/>
      <c r="G22" s="109"/>
      <c r="H22" s="109"/>
      <c r="I22" s="109"/>
      <c r="J22" s="109"/>
      <c r="K22" s="109"/>
      <c r="L22" s="109"/>
      <c r="M22" s="109"/>
      <c r="N22" s="109"/>
      <c r="O22" s="109"/>
      <c r="P22" s="114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</row>
    <row r="23" spans="1:36" ht="9.9499999999999993" customHeight="1" x14ac:dyDescent="0.25">
      <c r="A23" s="1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3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</row>
    <row r="24" spans="1:36" ht="20.100000000000001" customHeight="1" x14ac:dyDescent="0.25">
      <c r="A24" s="1" t="s">
        <v>9</v>
      </c>
      <c r="B24" s="12"/>
      <c r="C24" s="12"/>
      <c r="D24" s="12"/>
      <c r="E24" s="109"/>
      <c r="F24" s="109"/>
      <c r="G24" s="109"/>
      <c r="H24" s="109"/>
      <c r="I24" s="109"/>
      <c r="J24" s="109"/>
      <c r="K24" s="109"/>
      <c r="L24" s="109"/>
      <c r="M24" s="109"/>
      <c r="N24" s="109"/>
      <c r="O24" s="109"/>
      <c r="P24" s="114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</row>
    <row r="25" spans="1:36" ht="40.5" customHeight="1" thickBot="1" x14ac:dyDescent="0.3">
      <c r="A25" s="17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9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</row>
    <row r="26" spans="1:36" ht="24.95" customHeight="1" x14ac:dyDescent="0.25">
      <c r="A26" s="1" t="s">
        <v>231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3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</row>
    <row r="27" spans="1:36" ht="20.100000000000001" customHeight="1" x14ac:dyDescent="0.25">
      <c r="A27" s="1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3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</row>
    <row r="28" spans="1:36" ht="12.95" customHeight="1" x14ac:dyDescent="0.25">
      <c r="A28" s="1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3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</row>
    <row r="29" spans="1:36" ht="12.95" customHeight="1" x14ac:dyDescent="0.25">
      <c r="A29" s="1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3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</row>
    <row r="30" spans="1:36" ht="12.95" customHeight="1" x14ac:dyDescent="0.25">
      <c r="A30" s="1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3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</row>
    <row r="31" spans="1:36" ht="20.100000000000001" customHeight="1" x14ac:dyDescent="0.25">
      <c r="A31" s="1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09"/>
      <c r="N31" s="109"/>
      <c r="O31" s="109"/>
      <c r="P31" s="13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</row>
    <row r="32" spans="1:36" ht="20.100000000000001" customHeight="1" x14ac:dyDescent="0.25">
      <c r="A32" s="1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10" t="s">
        <v>55</v>
      </c>
      <c r="N32" s="110"/>
      <c r="O32" s="110"/>
      <c r="P32" s="13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</row>
    <row r="33" spans="1:36" ht="20.100000000000001" customHeight="1" x14ac:dyDescent="0.25">
      <c r="A33" s="1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30"/>
      <c r="N33" s="30"/>
      <c r="O33" s="30"/>
      <c r="P33" s="13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</row>
    <row r="34" spans="1:36" ht="33" customHeight="1" x14ac:dyDescent="0.25">
      <c r="A34" s="1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30"/>
      <c r="N34" s="30"/>
      <c r="O34" s="30"/>
      <c r="P34" s="13"/>
      <c r="Q34" s="37"/>
      <c r="R34" s="40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</row>
    <row r="35" spans="1:36" ht="20.100000000000001" customHeight="1" x14ac:dyDescent="0.25">
      <c r="A35" s="1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30"/>
      <c r="N35" s="30"/>
      <c r="O35" s="30"/>
      <c r="P35" s="13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</row>
    <row r="36" spans="1:36" ht="20.100000000000001" customHeight="1" x14ac:dyDescent="0.25">
      <c r="A36" s="1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09"/>
      <c r="O36" s="109"/>
      <c r="P36" s="13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</row>
    <row r="37" spans="1:36" ht="12" customHeight="1" x14ac:dyDescent="0.25">
      <c r="A37" s="1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20" t="s">
        <v>91</v>
      </c>
      <c r="O37" s="12"/>
      <c r="P37" s="13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</row>
    <row r="38" spans="1:36" ht="25.5" customHeight="1" thickBot="1" x14ac:dyDescent="0.3">
      <c r="A38" s="17"/>
      <c r="B38" s="18"/>
      <c r="C38" s="18"/>
      <c r="D38" s="18"/>
      <c r="E38" s="18"/>
      <c r="F38" s="31"/>
      <c r="G38" s="31"/>
      <c r="H38" s="31"/>
      <c r="I38" s="18"/>
      <c r="J38" s="18"/>
      <c r="K38" s="18"/>
      <c r="L38" s="18"/>
      <c r="M38" s="18"/>
      <c r="N38" s="18"/>
      <c r="O38" s="18"/>
      <c r="P38" s="19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</row>
    <row r="39" spans="1:36" ht="24.75" customHeight="1" x14ac:dyDescent="0.25">
      <c r="A39" s="111" t="s">
        <v>43</v>
      </c>
      <c r="B39" s="112"/>
      <c r="C39" s="112"/>
      <c r="D39" s="112"/>
      <c r="E39" s="112"/>
      <c r="F39" s="112"/>
      <c r="G39" s="112"/>
      <c r="H39" s="112"/>
      <c r="I39" s="112"/>
      <c r="J39" s="112"/>
      <c r="K39" s="112"/>
      <c r="L39" s="112"/>
      <c r="M39" s="112"/>
      <c r="N39" s="112"/>
      <c r="O39" s="112"/>
      <c r="P39" s="113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</row>
    <row r="40" spans="1:36" ht="20.100000000000001" customHeight="1" x14ac:dyDescent="0.25">
      <c r="A40" s="122" t="str">
        <f>Tabelle!A79</f>
        <v>ATTENZIONE: indicare il RESPONSABILE DELL'ATTIVITA' nella sezione Dichiarazione RDRL'</v>
      </c>
      <c r="B40" s="123"/>
      <c r="C40" s="123"/>
      <c r="D40" s="123"/>
      <c r="E40" s="123"/>
      <c r="F40" s="123"/>
      <c r="G40" s="123"/>
      <c r="H40" s="123"/>
      <c r="I40" s="123"/>
      <c r="J40" s="123"/>
      <c r="K40" s="123"/>
      <c r="L40" s="123"/>
      <c r="M40" s="123"/>
      <c r="N40" s="123"/>
      <c r="O40" s="123"/>
      <c r="P40" s="124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</row>
    <row r="41" spans="1:36" ht="20.100000000000001" customHeight="1" x14ac:dyDescent="0.25">
      <c r="A41" s="122" t="str">
        <f>Tabelle!A80</f>
        <v>Attenzione: indicare nome e cognome del lavoratore, o dell'ospite, nella sezione Anagrafica del Lavoratore'</v>
      </c>
      <c r="B41" s="123"/>
      <c r="C41" s="123"/>
      <c r="D41" s="123"/>
      <c r="E41" s="123"/>
      <c r="F41" s="123"/>
      <c r="G41" s="123"/>
      <c r="H41" s="123"/>
      <c r="I41" s="123"/>
      <c r="J41" s="123"/>
      <c r="K41" s="123"/>
      <c r="L41" s="123"/>
      <c r="M41" s="123"/>
      <c r="N41" s="123"/>
      <c r="O41" s="123"/>
      <c r="P41" s="124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</row>
    <row r="42" spans="1:36" ht="20.100000000000001" customHeight="1" x14ac:dyDescent="0.25">
      <c r="A42" s="1" t="s">
        <v>44</v>
      </c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3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</row>
    <row r="43" spans="1:36" x14ac:dyDescent="0.25">
      <c r="A43" s="1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3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</row>
    <row r="44" spans="1:36" x14ac:dyDescent="0.25">
      <c r="A44" s="1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3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</row>
    <row r="45" spans="1:36" x14ac:dyDescent="0.25">
      <c r="A45" s="1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3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</row>
    <row r="46" spans="1:36" x14ac:dyDescent="0.25">
      <c r="A46" s="1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3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</row>
    <row r="47" spans="1:36" x14ac:dyDescent="0.25">
      <c r="A47" s="1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3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</row>
    <row r="48" spans="1:36" x14ac:dyDescent="0.25">
      <c r="A48" s="1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3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</row>
    <row r="49" spans="1:36" x14ac:dyDescent="0.25">
      <c r="A49" s="1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3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</row>
    <row r="50" spans="1:36" x14ac:dyDescent="0.25">
      <c r="A50" s="1"/>
      <c r="B50" s="12"/>
      <c r="C50" s="12"/>
      <c r="D50" s="109"/>
      <c r="E50" s="109"/>
      <c r="F50" s="109"/>
      <c r="G50" s="12"/>
      <c r="H50" s="12"/>
      <c r="I50" s="12"/>
      <c r="J50" s="12"/>
      <c r="K50" s="12"/>
      <c r="L50" s="12"/>
      <c r="M50" s="12"/>
      <c r="N50" s="12"/>
      <c r="O50" s="12"/>
      <c r="P50" s="13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</row>
    <row r="51" spans="1:36" x14ac:dyDescent="0.25">
      <c r="A51" s="1"/>
      <c r="B51" s="12"/>
      <c r="C51" s="12"/>
      <c r="D51" s="110" t="s">
        <v>53</v>
      </c>
      <c r="E51" s="110"/>
      <c r="F51" s="110"/>
      <c r="G51" s="12"/>
      <c r="H51" s="12"/>
      <c r="I51" s="12"/>
      <c r="J51" s="12"/>
      <c r="K51" s="12"/>
      <c r="L51" s="12"/>
      <c r="M51" s="12"/>
      <c r="N51" s="12"/>
      <c r="O51" s="12"/>
      <c r="P51" s="13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7"/>
      <c r="AF51" s="37"/>
      <c r="AG51" s="37"/>
      <c r="AH51" s="37"/>
      <c r="AI51" s="37"/>
      <c r="AJ51" s="37"/>
    </row>
    <row r="52" spans="1:36" ht="20.100000000000001" customHeight="1" x14ac:dyDescent="0.25">
      <c r="A52" s="1" t="str">
        <f>"per le attività presso le strutture "&amp;Tabelle!A38</f>
        <v xml:space="preserve">per le attività presso le strutture </v>
      </c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3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</row>
    <row r="53" spans="1:36" ht="9" customHeight="1" thickBot="1" x14ac:dyDescent="0.3">
      <c r="A53" s="17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9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37"/>
      <c r="AI53" s="37"/>
      <c r="AJ53" s="37"/>
    </row>
    <row r="54" spans="1:36" ht="20.100000000000001" customHeight="1" x14ac:dyDescent="0.25">
      <c r="A54" s="111" t="s">
        <v>186</v>
      </c>
      <c r="B54" s="112"/>
      <c r="C54" s="112"/>
      <c r="D54" s="112"/>
      <c r="E54" s="112"/>
      <c r="F54" s="112"/>
      <c r="G54" s="112"/>
      <c r="H54" s="112"/>
      <c r="I54" s="112"/>
      <c r="J54" s="112"/>
      <c r="K54" s="112"/>
      <c r="L54" s="112"/>
      <c r="M54" s="112"/>
      <c r="N54" s="112"/>
      <c r="O54" s="112"/>
      <c r="P54" s="113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</row>
    <row r="55" spans="1:36" ht="20.100000000000001" customHeight="1" x14ac:dyDescent="0.25">
      <c r="A55" s="1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3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7"/>
      <c r="AF55" s="37"/>
      <c r="AG55" s="37"/>
      <c r="AH55" s="37"/>
      <c r="AI55" s="37"/>
      <c r="AJ55" s="37"/>
    </row>
    <row r="56" spans="1:36" ht="20.100000000000001" customHeight="1" x14ac:dyDescent="0.25">
      <c r="A56" s="1" t="s">
        <v>187</v>
      </c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3"/>
      <c r="Q56" s="37"/>
      <c r="R56" s="37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37"/>
      <c r="AF56" s="37"/>
      <c r="AG56" s="37"/>
      <c r="AH56" s="37"/>
      <c r="AI56" s="37"/>
      <c r="AJ56" s="37"/>
    </row>
    <row r="57" spans="1:36" ht="20.100000000000001" customHeight="1" x14ac:dyDescent="0.25">
      <c r="A57" s="1"/>
      <c r="B57" s="12" t="s">
        <v>123</v>
      </c>
      <c r="D57" s="135" t="s">
        <v>188</v>
      </c>
      <c r="E57" s="135"/>
      <c r="F57" s="135"/>
      <c r="G57" s="135"/>
      <c r="H57" s="135"/>
      <c r="I57" s="135"/>
      <c r="J57" s="135"/>
      <c r="L57" s="12" t="s">
        <v>189</v>
      </c>
      <c r="M57" s="12"/>
      <c r="N57" s="135" t="s">
        <v>190</v>
      </c>
      <c r="O57" s="135"/>
      <c r="P57" s="13"/>
      <c r="Q57" s="37"/>
      <c r="R57" s="37"/>
      <c r="S57" s="37"/>
      <c r="T57" s="37"/>
      <c r="U57" s="37"/>
      <c r="V57" s="37"/>
      <c r="W57" s="37"/>
      <c r="X57" s="37"/>
      <c r="Y57" s="37"/>
      <c r="Z57" s="37"/>
      <c r="AA57" s="37"/>
      <c r="AB57" s="37"/>
      <c r="AC57" s="37"/>
      <c r="AD57" s="37"/>
      <c r="AE57" s="37"/>
      <c r="AF57" s="37"/>
      <c r="AG57" s="37"/>
      <c r="AH57" s="37"/>
      <c r="AI57" s="37"/>
      <c r="AJ57" s="37"/>
    </row>
    <row r="58" spans="1:36" ht="20.100000000000001" customHeight="1" x14ac:dyDescent="0.25">
      <c r="A58" s="1"/>
      <c r="B58" s="12"/>
      <c r="C58" s="12"/>
      <c r="D58" s="134"/>
      <c r="E58" s="134"/>
      <c r="F58" s="134"/>
      <c r="G58" s="134"/>
      <c r="H58" s="134"/>
      <c r="I58" s="134"/>
      <c r="J58" s="134"/>
      <c r="K58" s="12"/>
      <c r="L58" s="12"/>
      <c r="M58" s="12"/>
      <c r="N58" s="134"/>
      <c r="O58" s="134"/>
      <c r="P58" s="13"/>
      <c r="Q58" s="37"/>
      <c r="R58" s="37"/>
      <c r="S58" s="37"/>
      <c r="T58" s="37"/>
      <c r="U58" s="37"/>
      <c r="V58" s="37"/>
      <c r="W58" s="37"/>
      <c r="X58" s="37"/>
      <c r="Y58" s="37"/>
      <c r="Z58" s="37"/>
      <c r="AA58" s="37"/>
      <c r="AB58" s="37"/>
      <c r="AC58" s="37"/>
      <c r="AD58" s="37"/>
      <c r="AE58" s="37"/>
      <c r="AF58" s="37"/>
      <c r="AG58" s="37"/>
      <c r="AH58" s="37"/>
      <c r="AI58" s="37"/>
      <c r="AJ58" s="37"/>
    </row>
    <row r="59" spans="1:36" ht="9.9499999999999993" customHeight="1" x14ac:dyDescent="0.25">
      <c r="A59" s="1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3"/>
      <c r="Q59" s="37"/>
      <c r="R59" s="37"/>
      <c r="S59" s="37"/>
      <c r="T59" s="37"/>
      <c r="U59" s="37"/>
      <c r="V59" s="37"/>
      <c r="W59" s="37"/>
      <c r="X59" s="37"/>
      <c r="Y59" s="37"/>
      <c r="Z59" s="37"/>
      <c r="AA59" s="37"/>
      <c r="AB59" s="37"/>
      <c r="AC59" s="37"/>
      <c r="AD59" s="37"/>
      <c r="AE59" s="37"/>
      <c r="AF59" s="37"/>
      <c r="AG59" s="37"/>
      <c r="AH59" s="37"/>
      <c r="AI59" s="37"/>
      <c r="AJ59" s="37"/>
    </row>
    <row r="60" spans="1:36" ht="20.100000000000001" customHeight="1" x14ac:dyDescent="0.25">
      <c r="A60" s="1"/>
      <c r="B60" s="12"/>
      <c r="C60" s="12"/>
      <c r="D60" s="134"/>
      <c r="E60" s="134"/>
      <c r="F60" s="134"/>
      <c r="G60" s="134"/>
      <c r="H60" s="134"/>
      <c r="I60" s="134"/>
      <c r="J60" s="134"/>
      <c r="K60" s="12"/>
      <c r="L60" s="12"/>
      <c r="M60" s="12"/>
      <c r="N60" s="134"/>
      <c r="O60" s="134"/>
      <c r="P60" s="13"/>
      <c r="Q60" s="37"/>
      <c r="R60" s="37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  <c r="AE60" s="37"/>
      <c r="AF60" s="37"/>
      <c r="AG60" s="37"/>
      <c r="AH60" s="37"/>
      <c r="AI60" s="37"/>
      <c r="AJ60" s="37"/>
    </row>
    <row r="61" spans="1:36" ht="9.9499999999999993" customHeight="1" x14ac:dyDescent="0.25">
      <c r="A61" s="1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3"/>
      <c r="Q61" s="37"/>
      <c r="R61" s="37"/>
      <c r="S61" s="37"/>
      <c r="T61" s="37"/>
      <c r="U61" s="37"/>
      <c r="V61" s="37"/>
      <c r="W61" s="37"/>
      <c r="X61" s="37"/>
      <c r="Y61" s="37"/>
      <c r="Z61" s="37"/>
      <c r="AA61" s="37"/>
      <c r="AB61" s="37"/>
      <c r="AC61" s="37"/>
      <c r="AD61" s="37"/>
      <c r="AE61" s="37"/>
      <c r="AF61" s="37"/>
      <c r="AG61" s="37"/>
      <c r="AH61" s="37"/>
      <c r="AI61" s="37"/>
      <c r="AJ61" s="37"/>
    </row>
    <row r="62" spans="1:36" ht="20.100000000000001" customHeight="1" x14ac:dyDescent="0.25">
      <c r="A62" s="1"/>
      <c r="B62" s="12"/>
      <c r="C62" s="12"/>
      <c r="D62" s="134"/>
      <c r="E62" s="134"/>
      <c r="F62" s="134"/>
      <c r="G62" s="134"/>
      <c r="H62" s="134"/>
      <c r="I62" s="134"/>
      <c r="J62" s="134"/>
      <c r="K62" s="12"/>
      <c r="L62" s="12"/>
      <c r="M62" s="12"/>
      <c r="N62" s="134"/>
      <c r="O62" s="134"/>
      <c r="P62" s="13"/>
      <c r="Q62" s="37"/>
      <c r="R62" s="37"/>
      <c r="S62" s="37"/>
      <c r="T62" s="37"/>
      <c r="U62" s="37"/>
      <c r="V62" s="37"/>
      <c r="W62" s="37"/>
      <c r="X62" s="37"/>
      <c r="Y62" s="37"/>
      <c r="Z62" s="37"/>
      <c r="AA62" s="37"/>
      <c r="AB62" s="37"/>
      <c r="AC62" s="37"/>
      <c r="AD62" s="37"/>
      <c r="AE62" s="37"/>
      <c r="AF62" s="37"/>
      <c r="AG62" s="37"/>
      <c r="AH62" s="37"/>
      <c r="AI62" s="37"/>
      <c r="AJ62" s="37"/>
    </row>
    <row r="63" spans="1:36" ht="9.9499999999999993" customHeight="1" x14ac:dyDescent="0.25">
      <c r="A63" s="1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3"/>
      <c r="Q63" s="37"/>
      <c r="R63" s="37"/>
      <c r="S63" s="37"/>
      <c r="T63" s="37"/>
      <c r="U63" s="37"/>
      <c r="V63" s="37"/>
      <c r="W63" s="37"/>
      <c r="X63" s="37"/>
      <c r="Y63" s="37"/>
      <c r="Z63" s="37"/>
      <c r="AA63" s="37"/>
      <c r="AB63" s="37"/>
      <c r="AC63" s="37"/>
      <c r="AD63" s="37"/>
      <c r="AE63" s="37"/>
      <c r="AF63" s="37"/>
      <c r="AG63" s="37"/>
      <c r="AH63" s="37"/>
      <c r="AI63" s="37"/>
      <c r="AJ63" s="37"/>
    </row>
    <row r="64" spans="1:36" ht="20.100000000000001" customHeight="1" x14ac:dyDescent="0.25">
      <c r="A64" s="1"/>
      <c r="B64" s="12"/>
      <c r="C64" s="12"/>
      <c r="D64" s="134"/>
      <c r="E64" s="134"/>
      <c r="F64" s="134"/>
      <c r="G64" s="134"/>
      <c r="H64" s="134"/>
      <c r="I64" s="134"/>
      <c r="J64" s="134"/>
      <c r="K64" s="12"/>
      <c r="L64" s="12"/>
      <c r="M64" s="12"/>
      <c r="N64" s="134"/>
      <c r="O64" s="134"/>
      <c r="P64" s="13"/>
      <c r="Q64" s="37"/>
      <c r="R64" s="37"/>
      <c r="S64" s="37"/>
      <c r="T64" s="37"/>
      <c r="U64" s="37"/>
      <c r="V64" s="37"/>
      <c r="W64" s="37"/>
      <c r="X64" s="37"/>
      <c r="Y64" s="37"/>
      <c r="Z64" s="37"/>
      <c r="AA64" s="37"/>
      <c r="AB64" s="37"/>
      <c r="AC64" s="37"/>
      <c r="AD64" s="37"/>
      <c r="AE64" s="37"/>
      <c r="AF64" s="37"/>
      <c r="AG64" s="37"/>
      <c r="AH64" s="37"/>
      <c r="AI64" s="37"/>
      <c r="AJ64" s="37"/>
    </row>
    <row r="65" spans="1:36" ht="20.100000000000001" customHeight="1" thickBot="1" x14ac:dyDescent="0.3">
      <c r="A65" s="1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3"/>
      <c r="Q65" s="37"/>
      <c r="R65" s="37"/>
      <c r="S65" s="37"/>
      <c r="T65" s="37"/>
      <c r="U65" s="37"/>
      <c r="V65" s="37"/>
      <c r="W65" s="37"/>
      <c r="X65" s="37"/>
      <c r="Y65" s="37"/>
      <c r="Z65" s="37"/>
      <c r="AA65" s="37"/>
      <c r="AB65" s="37"/>
      <c r="AC65" s="37"/>
      <c r="AD65" s="37"/>
      <c r="AE65" s="37"/>
      <c r="AF65" s="37"/>
      <c r="AG65" s="37"/>
      <c r="AH65" s="37"/>
      <c r="AI65" s="37"/>
      <c r="AJ65" s="37"/>
    </row>
    <row r="66" spans="1:36" ht="20.100000000000001" customHeight="1" x14ac:dyDescent="0.25">
      <c r="A66" s="87"/>
      <c r="B66" s="24"/>
      <c r="C66" s="24"/>
      <c r="D66" s="24"/>
      <c r="E66" s="24"/>
      <c r="F66" s="24"/>
      <c r="G66" s="24"/>
      <c r="H66" s="60"/>
      <c r="I66" s="60"/>
      <c r="J66" s="60"/>
      <c r="K66" s="60"/>
      <c r="L66" s="24"/>
      <c r="M66" s="24"/>
      <c r="N66" s="24"/>
      <c r="O66" s="24"/>
      <c r="P66" s="25"/>
      <c r="Q66" s="37"/>
      <c r="R66" s="37"/>
      <c r="S66" s="37"/>
      <c r="T66" s="37"/>
      <c r="U66" s="37"/>
      <c r="V66" s="37"/>
      <c r="W66" s="37"/>
      <c r="X66" s="37"/>
      <c r="Y66" s="37"/>
      <c r="Z66" s="37"/>
      <c r="AA66" s="37"/>
      <c r="AB66" s="37"/>
      <c r="AC66" s="37"/>
      <c r="AD66" s="37"/>
      <c r="AE66" s="37"/>
      <c r="AF66" s="37"/>
      <c r="AG66" s="37"/>
      <c r="AH66" s="37"/>
      <c r="AI66" s="37"/>
      <c r="AJ66" s="37"/>
    </row>
    <row r="67" spans="1:36" ht="24.75" customHeight="1" x14ac:dyDescent="0.3">
      <c r="A67" s="1"/>
      <c r="B67" s="86" t="s">
        <v>250</v>
      </c>
      <c r="C67" s="12"/>
      <c r="D67" s="12"/>
      <c r="E67" s="12"/>
      <c r="F67" s="12"/>
      <c r="G67" s="12"/>
      <c r="H67" s="30"/>
      <c r="I67" s="30"/>
      <c r="J67" s="30"/>
      <c r="K67" s="30"/>
      <c r="L67" s="12"/>
      <c r="M67" s="12"/>
      <c r="N67" s="12"/>
      <c r="O67" s="12"/>
      <c r="P67" s="13"/>
      <c r="Q67" s="37"/>
      <c r="R67" s="37"/>
      <c r="S67" s="37"/>
      <c r="T67" s="37"/>
      <c r="U67" s="37"/>
      <c r="V67" s="37"/>
      <c r="W67" s="37"/>
      <c r="X67" s="37"/>
      <c r="Y67" s="37"/>
      <c r="Z67" s="37"/>
      <c r="AA67" s="37"/>
      <c r="AB67" s="37"/>
      <c r="AC67" s="37"/>
      <c r="AD67" s="37"/>
      <c r="AE67" s="37"/>
      <c r="AF67" s="37"/>
      <c r="AG67" s="37"/>
      <c r="AH67" s="37"/>
      <c r="AI67" s="37"/>
      <c r="AJ67" s="37"/>
    </row>
    <row r="68" spans="1:36" ht="24.75" customHeight="1" x14ac:dyDescent="0.25">
      <c r="A68" s="1"/>
      <c r="B68" s="85" t="s">
        <v>114</v>
      </c>
      <c r="C68" s="12"/>
      <c r="D68" s="12"/>
      <c r="E68" s="12"/>
      <c r="F68" s="12"/>
      <c r="G68" s="12"/>
      <c r="H68" s="30"/>
      <c r="I68" s="30"/>
      <c r="J68" s="30"/>
      <c r="K68" s="30"/>
      <c r="L68" s="12"/>
      <c r="M68" s="12"/>
      <c r="N68" s="12"/>
      <c r="O68" s="12"/>
      <c r="P68" s="13"/>
      <c r="Q68" s="37"/>
      <c r="R68" s="37"/>
      <c r="S68" s="37"/>
      <c r="T68" s="37"/>
      <c r="U68" s="37"/>
      <c r="V68" s="37"/>
      <c r="W68" s="37"/>
      <c r="X68" s="37"/>
      <c r="Y68" s="37"/>
      <c r="Z68" s="37"/>
      <c r="AA68" s="37"/>
      <c r="AB68" s="37"/>
      <c r="AC68" s="37"/>
      <c r="AD68" s="37"/>
      <c r="AE68" s="37"/>
      <c r="AF68" s="37"/>
      <c r="AG68" s="37"/>
      <c r="AH68" s="37"/>
      <c r="AI68" s="37"/>
      <c r="AJ68" s="37"/>
    </row>
    <row r="69" spans="1:36" ht="23.25" customHeight="1" x14ac:dyDescent="0.25">
      <c r="A69" s="26"/>
      <c r="B69" s="27"/>
      <c r="C69" s="27"/>
      <c r="D69" s="27"/>
      <c r="E69" s="27"/>
      <c r="F69" s="27"/>
      <c r="G69" s="27"/>
      <c r="H69" s="27"/>
      <c r="I69" s="27"/>
      <c r="J69" s="27"/>
      <c r="K69" s="27"/>
      <c r="L69" s="27"/>
      <c r="M69" s="27"/>
      <c r="N69" s="27"/>
      <c r="O69" s="27"/>
      <c r="P69" s="28"/>
      <c r="Q69" s="37"/>
      <c r="R69" s="37"/>
      <c r="S69" s="37"/>
      <c r="T69" s="37"/>
      <c r="U69" s="37"/>
      <c r="V69" s="37"/>
      <c r="W69" s="37"/>
      <c r="X69" s="37"/>
      <c r="Y69" s="37"/>
      <c r="Z69" s="37"/>
      <c r="AA69" s="37"/>
      <c r="AB69" s="37"/>
      <c r="AC69" s="37"/>
      <c r="AD69" s="37"/>
      <c r="AE69" s="37"/>
      <c r="AF69" s="37"/>
      <c r="AG69" s="37"/>
      <c r="AH69" s="37"/>
      <c r="AI69" s="37"/>
      <c r="AJ69" s="37"/>
    </row>
    <row r="70" spans="1:36" x14ac:dyDescent="0.25">
      <c r="A70" s="37"/>
      <c r="B70" s="37"/>
      <c r="C70" s="37"/>
      <c r="D70" s="37"/>
      <c r="E70" s="37"/>
      <c r="F70" s="37"/>
      <c r="G70" s="37"/>
      <c r="H70" s="37"/>
      <c r="I70" s="37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7"/>
      <c r="X70" s="37"/>
      <c r="Y70" s="37"/>
      <c r="Z70" s="37"/>
      <c r="AA70" s="37"/>
      <c r="AB70" s="37"/>
      <c r="AC70" s="37"/>
      <c r="AD70" s="37"/>
      <c r="AE70" s="37"/>
      <c r="AF70" s="37"/>
      <c r="AG70" s="37"/>
      <c r="AH70" s="37"/>
      <c r="AI70" s="37"/>
      <c r="AJ70" s="37"/>
    </row>
    <row r="71" spans="1:36" x14ac:dyDescent="0.25">
      <c r="A71" s="37"/>
      <c r="B71" s="37"/>
      <c r="C71" s="37"/>
      <c r="D71" s="37"/>
      <c r="E71" s="37"/>
      <c r="F71" s="37"/>
      <c r="G71" s="37"/>
      <c r="H71" s="37"/>
      <c r="I71" s="37"/>
      <c r="J71" s="37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  <c r="Y71" s="37"/>
      <c r="Z71" s="37"/>
      <c r="AA71" s="37"/>
      <c r="AB71" s="37"/>
      <c r="AC71" s="37"/>
      <c r="AD71" s="37"/>
      <c r="AE71" s="37"/>
      <c r="AF71" s="37"/>
      <c r="AG71" s="37"/>
      <c r="AH71" s="37"/>
      <c r="AI71" s="37"/>
      <c r="AJ71" s="37"/>
    </row>
    <row r="72" spans="1:36" x14ac:dyDescent="0.25">
      <c r="A72" s="37"/>
      <c r="B72" s="37"/>
      <c r="C72" s="37"/>
      <c r="D72" s="37"/>
      <c r="E72" s="37"/>
      <c r="F72" s="37"/>
      <c r="G72" s="37"/>
      <c r="H72" s="37"/>
      <c r="I72" s="37"/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7"/>
      <c r="U72" s="37"/>
      <c r="V72" s="37"/>
      <c r="W72" s="37"/>
      <c r="X72" s="37"/>
      <c r="Y72" s="37"/>
      <c r="Z72" s="37"/>
      <c r="AA72" s="37"/>
      <c r="AB72" s="37"/>
      <c r="AC72" s="37"/>
      <c r="AD72" s="37"/>
      <c r="AE72" s="37"/>
      <c r="AF72" s="37"/>
      <c r="AG72" s="37"/>
      <c r="AH72" s="37"/>
      <c r="AI72" s="37"/>
      <c r="AJ72" s="37"/>
    </row>
    <row r="73" spans="1:36" x14ac:dyDescent="0.25">
      <c r="A73" s="37"/>
      <c r="B73" s="37"/>
      <c r="C73" s="37"/>
      <c r="D73" s="37"/>
      <c r="E73" s="37"/>
      <c r="F73" s="37"/>
      <c r="G73" s="37"/>
      <c r="H73" s="37"/>
      <c r="I73" s="37"/>
      <c r="J73" s="37"/>
      <c r="K73" s="37"/>
      <c r="L73" s="37"/>
      <c r="M73" s="37"/>
      <c r="N73" s="37"/>
      <c r="O73" s="37"/>
      <c r="P73" s="37"/>
      <c r="Q73" s="37"/>
      <c r="R73" s="37"/>
      <c r="S73" s="37"/>
      <c r="T73" s="37"/>
      <c r="U73" s="37"/>
      <c r="V73" s="37"/>
      <c r="W73" s="37"/>
      <c r="X73" s="37"/>
      <c r="Y73" s="37"/>
      <c r="Z73" s="37"/>
      <c r="AA73" s="37"/>
      <c r="AB73" s="37"/>
      <c r="AC73" s="37"/>
      <c r="AD73" s="37"/>
      <c r="AE73" s="37"/>
      <c r="AF73" s="37"/>
      <c r="AG73" s="37"/>
      <c r="AH73" s="37"/>
      <c r="AI73" s="37"/>
      <c r="AJ73" s="37"/>
    </row>
    <row r="74" spans="1:36" x14ac:dyDescent="0.25">
      <c r="A74" s="37"/>
      <c r="B74" s="37"/>
      <c r="C74" s="37"/>
      <c r="D74" s="37"/>
      <c r="E74" s="37"/>
      <c r="F74" s="37"/>
      <c r="G74" s="37"/>
      <c r="H74" s="37"/>
      <c r="I74" s="37"/>
      <c r="J74" s="37"/>
      <c r="K74" s="37"/>
      <c r="L74" s="37"/>
      <c r="M74" s="37"/>
      <c r="N74" s="37"/>
      <c r="O74" s="37"/>
      <c r="P74" s="37"/>
      <c r="Q74" s="37"/>
      <c r="R74" s="37"/>
      <c r="S74" s="37"/>
      <c r="T74" s="37"/>
      <c r="U74" s="37"/>
      <c r="V74" s="37"/>
      <c r="W74" s="37"/>
      <c r="X74" s="37"/>
      <c r="Y74" s="37"/>
      <c r="Z74" s="37"/>
      <c r="AA74" s="37"/>
      <c r="AB74" s="37"/>
      <c r="AC74" s="37"/>
      <c r="AD74" s="37"/>
      <c r="AE74" s="37"/>
      <c r="AF74" s="37"/>
      <c r="AG74" s="37"/>
      <c r="AH74" s="37"/>
      <c r="AI74" s="37"/>
      <c r="AJ74" s="37"/>
    </row>
    <row r="75" spans="1:36" x14ac:dyDescent="0.25">
      <c r="A75" s="37"/>
      <c r="B75" s="37"/>
      <c r="C75" s="37"/>
      <c r="D75" s="37"/>
      <c r="E75" s="37"/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  <c r="W75" s="37"/>
      <c r="X75" s="37"/>
      <c r="Y75" s="37"/>
      <c r="Z75" s="37"/>
      <c r="AA75" s="37"/>
      <c r="AB75" s="37"/>
      <c r="AC75" s="37"/>
      <c r="AD75" s="37"/>
      <c r="AE75" s="37"/>
      <c r="AF75" s="37"/>
      <c r="AG75" s="37"/>
      <c r="AH75" s="37"/>
      <c r="AI75" s="37"/>
      <c r="AJ75" s="37"/>
    </row>
    <row r="76" spans="1:36" x14ac:dyDescent="0.25">
      <c r="A76" s="37"/>
      <c r="B76" s="37"/>
      <c r="C76" s="37"/>
      <c r="D76" s="37"/>
      <c r="E76" s="37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</row>
    <row r="77" spans="1:36" x14ac:dyDescent="0.25">
      <c r="A77" s="37"/>
      <c r="B77" s="37"/>
      <c r="C77" s="37"/>
      <c r="D77" s="37"/>
      <c r="E77" s="37"/>
      <c r="F77" s="37"/>
      <c r="G77" s="37"/>
      <c r="H77" s="37"/>
      <c r="I77" s="37"/>
      <c r="J77" s="37"/>
      <c r="K77" s="37"/>
      <c r="L77" s="37"/>
      <c r="M77" s="37"/>
      <c r="N77" s="37"/>
      <c r="O77" s="37"/>
      <c r="P77" s="37"/>
      <c r="Q77" s="37"/>
      <c r="R77" s="37"/>
      <c r="S77" s="37"/>
      <c r="T77" s="37"/>
      <c r="U77" s="37"/>
      <c r="V77" s="37"/>
      <c r="W77" s="37"/>
      <c r="X77" s="37"/>
      <c r="Y77" s="37"/>
      <c r="Z77" s="37"/>
      <c r="AA77" s="37"/>
      <c r="AB77" s="37"/>
      <c r="AC77" s="37"/>
      <c r="AD77" s="37"/>
      <c r="AE77" s="37"/>
      <c r="AF77" s="37"/>
      <c r="AG77" s="37"/>
      <c r="AH77" s="37"/>
      <c r="AI77" s="37"/>
      <c r="AJ77" s="37"/>
    </row>
    <row r="78" spans="1:36" x14ac:dyDescent="0.25">
      <c r="A78" s="37"/>
      <c r="B78" s="37"/>
      <c r="C78" s="37"/>
      <c r="D78" s="37"/>
      <c r="E78" s="37"/>
      <c r="F78" s="37"/>
      <c r="G78" s="37"/>
      <c r="H78" s="37"/>
      <c r="I78" s="37"/>
      <c r="J78" s="37"/>
      <c r="K78" s="37"/>
      <c r="L78" s="37"/>
      <c r="M78" s="37"/>
      <c r="N78" s="37"/>
      <c r="O78" s="37"/>
      <c r="P78" s="37"/>
      <c r="Q78" s="37"/>
      <c r="R78" s="37"/>
      <c r="S78" s="37"/>
      <c r="T78" s="37"/>
      <c r="U78" s="37"/>
      <c r="V78" s="37"/>
      <c r="W78" s="37"/>
      <c r="X78" s="37"/>
      <c r="Y78" s="37"/>
      <c r="Z78" s="37"/>
      <c r="AA78" s="37"/>
      <c r="AB78" s="37"/>
      <c r="AC78" s="37"/>
      <c r="AD78" s="37"/>
      <c r="AE78" s="37"/>
      <c r="AF78" s="37"/>
      <c r="AG78" s="37"/>
      <c r="AH78" s="37"/>
      <c r="AI78" s="37"/>
      <c r="AJ78" s="37"/>
    </row>
    <row r="79" spans="1:36" x14ac:dyDescent="0.25">
      <c r="A79" s="37"/>
      <c r="B79" s="37"/>
      <c r="C79" s="37"/>
      <c r="D79" s="37"/>
      <c r="E79" s="37"/>
      <c r="F79" s="37"/>
      <c r="G79" s="37"/>
      <c r="H79" s="37"/>
      <c r="I79" s="37"/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37"/>
      <c r="X79" s="37"/>
      <c r="Y79" s="37"/>
      <c r="Z79" s="37"/>
      <c r="AA79" s="37"/>
      <c r="AB79" s="37"/>
      <c r="AC79" s="37"/>
      <c r="AD79" s="37"/>
      <c r="AE79" s="37"/>
      <c r="AF79" s="37"/>
      <c r="AG79" s="37"/>
      <c r="AH79" s="37"/>
      <c r="AI79" s="37"/>
      <c r="AJ79" s="37"/>
    </row>
    <row r="80" spans="1:36" x14ac:dyDescent="0.25">
      <c r="A80" s="37"/>
      <c r="B80" s="37"/>
      <c r="C80" s="37"/>
      <c r="D80" s="37"/>
      <c r="E80" s="37"/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37"/>
      <c r="X80" s="37"/>
      <c r="Y80" s="37"/>
      <c r="Z80" s="37"/>
      <c r="AA80" s="37"/>
      <c r="AB80" s="37"/>
      <c r="AC80" s="37"/>
      <c r="AD80" s="37"/>
      <c r="AE80" s="37"/>
      <c r="AF80" s="37"/>
      <c r="AG80" s="37"/>
      <c r="AH80" s="37"/>
      <c r="AI80" s="37"/>
      <c r="AJ80" s="37"/>
    </row>
    <row r="81" spans="1:36" x14ac:dyDescent="0.25">
      <c r="A81" s="37"/>
      <c r="B81" s="37"/>
      <c r="C81" s="37"/>
      <c r="D81" s="37"/>
      <c r="E81" s="37"/>
      <c r="F81" s="37"/>
      <c r="G81" s="37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  <c r="AF81" s="37"/>
      <c r="AG81" s="37"/>
      <c r="AH81" s="37"/>
      <c r="AI81" s="37"/>
      <c r="AJ81" s="37"/>
    </row>
    <row r="82" spans="1:36" x14ac:dyDescent="0.25">
      <c r="A82" s="37"/>
      <c r="B82" s="37"/>
      <c r="C82" s="37"/>
      <c r="D82" s="37"/>
      <c r="E82" s="37"/>
      <c r="F82" s="37"/>
      <c r="G82" s="37"/>
      <c r="H82" s="37"/>
      <c r="I82" s="37"/>
      <c r="J82" s="37"/>
      <c r="K82" s="37"/>
      <c r="L82" s="37"/>
      <c r="M82" s="37"/>
      <c r="N82" s="37"/>
      <c r="O82" s="37"/>
      <c r="P82" s="37"/>
      <c r="Q82" s="37"/>
      <c r="R82" s="37"/>
      <c r="S82" s="37"/>
      <c r="T82" s="37"/>
      <c r="U82" s="37"/>
      <c r="V82" s="37"/>
      <c r="W82" s="37"/>
      <c r="X82" s="37"/>
      <c r="Y82" s="37"/>
      <c r="Z82" s="37"/>
      <c r="AA82" s="37"/>
      <c r="AB82" s="37"/>
      <c r="AC82" s="37"/>
      <c r="AD82" s="37"/>
      <c r="AE82" s="37"/>
      <c r="AF82" s="37"/>
      <c r="AG82" s="37"/>
      <c r="AH82" s="37"/>
      <c r="AI82" s="37"/>
      <c r="AJ82" s="37"/>
    </row>
    <row r="83" spans="1:36" x14ac:dyDescent="0.25">
      <c r="A83" s="37"/>
      <c r="B83" s="37"/>
      <c r="C83" s="37"/>
      <c r="D83" s="37"/>
      <c r="E83" s="37"/>
      <c r="F83" s="37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37"/>
      <c r="R83" s="37"/>
      <c r="S83" s="37"/>
      <c r="T83" s="37"/>
      <c r="U83" s="37"/>
      <c r="V83" s="37"/>
      <c r="W83" s="37"/>
      <c r="X83" s="37"/>
      <c r="Y83" s="37"/>
      <c r="Z83" s="37"/>
      <c r="AA83" s="37"/>
      <c r="AB83" s="37"/>
      <c r="AC83" s="37"/>
      <c r="AD83" s="37"/>
      <c r="AE83" s="37"/>
      <c r="AF83" s="37"/>
      <c r="AG83" s="37"/>
      <c r="AH83" s="37"/>
      <c r="AI83" s="37"/>
      <c r="AJ83" s="37"/>
    </row>
    <row r="84" spans="1:36" x14ac:dyDescent="0.25">
      <c r="A84" s="37"/>
      <c r="B84" s="37"/>
      <c r="C84" s="37"/>
      <c r="D84" s="37"/>
      <c r="E84" s="37"/>
      <c r="F84" s="37"/>
      <c r="G84" s="37"/>
      <c r="H84" s="37"/>
      <c r="I84" s="37"/>
      <c r="J84" s="37"/>
      <c r="K84" s="37"/>
      <c r="L84" s="37"/>
      <c r="M84" s="37"/>
      <c r="N84" s="37"/>
      <c r="O84" s="37"/>
      <c r="P84" s="37"/>
      <c r="Q84" s="37"/>
      <c r="R84" s="37"/>
      <c r="S84" s="37"/>
      <c r="T84" s="37"/>
      <c r="U84" s="37"/>
      <c r="V84" s="37"/>
      <c r="W84" s="37"/>
      <c r="X84" s="37"/>
      <c r="Y84" s="37"/>
      <c r="Z84" s="37"/>
      <c r="AA84" s="37"/>
      <c r="AB84" s="37"/>
      <c r="AC84" s="37"/>
      <c r="AD84" s="37"/>
      <c r="AE84" s="37"/>
      <c r="AF84" s="37"/>
      <c r="AG84" s="37"/>
      <c r="AH84" s="37"/>
      <c r="AI84" s="37"/>
      <c r="AJ84" s="37"/>
    </row>
    <row r="85" spans="1:36" x14ac:dyDescent="0.25">
      <c r="A85" s="37"/>
      <c r="B85" s="37"/>
      <c r="C85" s="37"/>
      <c r="D85" s="37"/>
      <c r="E85" s="37"/>
      <c r="F85" s="37"/>
      <c r="G85" s="37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</row>
    <row r="86" spans="1:36" x14ac:dyDescent="0.25">
      <c r="A86" s="37"/>
      <c r="B86" s="37"/>
      <c r="C86" s="37"/>
      <c r="D86" s="37"/>
      <c r="E86" s="37"/>
      <c r="F86" s="37"/>
      <c r="G86" s="37"/>
      <c r="H86" s="37"/>
      <c r="I86" s="37"/>
      <c r="J86" s="37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  <c r="W86" s="37"/>
      <c r="X86" s="37"/>
      <c r="Y86" s="37"/>
      <c r="Z86" s="37"/>
      <c r="AA86" s="37"/>
      <c r="AB86" s="37"/>
      <c r="AC86" s="37"/>
      <c r="AD86" s="37"/>
      <c r="AE86" s="37"/>
      <c r="AF86" s="37"/>
      <c r="AG86" s="37"/>
      <c r="AH86" s="37"/>
      <c r="AI86" s="37"/>
      <c r="AJ86" s="37"/>
    </row>
    <row r="87" spans="1:36" x14ac:dyDescent="0.25">
      <c r="A87" s="37"/>
      <c r="B87" s="37"/>
      <c r="C87" s="37"/>
      <c r="D87" s="37"/>
      <c r="E87" s="37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  <c r="Z87" s="37"/>
      <c r="AA87" s="37"/>
      <c r="AB87" s="37"/>
      <c r="AC87" s="37"/>
      <c r="AD87" s="37"/>
      <c r="AE87" s="37"/>
      <c r="AF87" s="37"/>
      <c r="AG87" s="37"/>
      <c r="AH87" s="37"/>
      <c r="AI87" s="37"/>
      <c r="AJ87" s="37"/>
    </row>
    <row r="88" spans="1:36" x14ac:dyDescent="0.25">
      <c r="A88" s="37"/>
      <c r="B88" s="37"/>
      <c r="C88" s="37"/>
      <c r="D88" s="37"/>
      <c r="E88" s="37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37"/>
      <c r="Y88" s="37"/>
      <c r="Z88" s="37"/>
      <c r="AA88" s="37"/>
      <c r="AB88" s="37"/>
      <c r="AC88" s="37"/>
      <c r="AD88" s="37"/>
      <c r="AE88" s="37"/>
      <c r="AF88" s="37"/>
      <c r="AG88" s="37"/>
      <c r="AH88" s="37"/>
      <c r="AI88" s="37"/>
      <c r="AJ88" s="37"/>
    </row>
    <row r="89" spans="1:36" x14ac:dyDescent="0.25">
      <c r="A89" s="37"/>
      <c r="B89" s="37"/>
      <c r="C89" s="37"/>
      <c r="D89" s="37"/>
      <c r="E89" s="37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  <c r="Z89" s="37"/>
      <c r="AA89" s="37"/>
      <c r="AB89" s="37"/>
      <c r="AC89" s="37"/>
      <c r="AD89" s="37"/>
      <c r="AE89" s="37"/>
      <c r="AF89" s="37"/>
      <c r="AG89" s="37"/>
      <c r="AH89" s="37"/>
      <c r="AI89" s="37"/>
      <c r="AJ89" s="37"/>
    </row>
    <row r="90" spans="1:36" x14ac:dyDescent="0.25">
      <c r="A90" s="37"/>
      <c r="B90" s="37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37"/>
      <c r="Z90" s="37"/>
      <c r="AA90" s="37"/>
      <c r="AB90" s="37"/>
      <c r="AC90" s="37"/>
      <c r="AD90" s="37"/>
      <c r="AE90" s="37"/>
      <c r="AF90" s="37"/>
      <c r="AG90" s="37"/>
      <c r="AH90" s="37"/>
      <c r="AI90" s="37"/>
      <c r="AJ90" s="37"/>
    </row>
    <row r="91" spans="1:36" x14ac:dyDescent="0.25">
      <c r="A91" s="37"/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37"/>
      <c r="Y91" s="37"/>
      <c r="Z91" s="37"/>
      <c r="AA91" s="37"/>
      <c r="AB91" s="37"/>
      <c r="AC91" s="37"/>
      <c r="AD91" s="37"/>
      <c r="AE91" s="37"/>
      <c r="AF91" s="37"/>
      <c r="AG91" s="37"/>
      <c r="AH91" s="37"/>
      <c r="AI91" s="37"/>
      <c r="AJ91" s="37"/>
    </row>
    <row r="92" spans="1:36" x14ac:dyDescent="0.25">
      <c r="A92" s="37"/>
      <c r="B92" s="37"/>
      <c r="C92" s="37"/>
      <c r="D92" s="37"/>
      <c r="E92" s="37"/>
      <c r="F92" s="37"/>
      <c r="G92" s="37"/>
      <c r="H92" s="37"/>
      <c r="I92" s="37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37"/>
      <c r="X92" s="37"/>
      <c r="Y92" s="37"/>
      <c r="Z92" s="37"/>
      <c r="AA92" s="37"/>
      <c r="AB92" s="37"/>
      <c r="AC92" s="37"/>
      <c r="AD92" s="37"/>
      <c r="AE92" s="37"/>
      <c r="AF92" s="37"/>
      <c r="AG92" s="37"/>
      <c r="AH92" s="37"/>
      <c r="AI92" s="37"/>
      <c r="AJ92" s="37"/>
    </row>
    <row r="93" spans="1:36" x14ac:dyDescent="0.25">
      <c r="A93" s="37"/>
      <c r="B93" s="37"/>
      <c r="C93" s="37"/>
      <c r="D93" s="37"/>
      <c r="E93" s="37"/>
      <c r="F93" s="37"/>
      <c r="G93" s="37"/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37"/>
      <c r="X93" s="37"/>
      <c r="Y93" s="37"/>
      <c r="Z93" s="37"/>
      <c r="AA93" s="37"/>
      <c r="AB93" s="37"/>
      <c r="AC93" s="37"/>
      <c r="AD93" s="37"/>
      <c r="AE93" s="37"/>
      <c r="AF93" s="37"/>
      <c r="AG93" s="37"/>
      <c r="AH93" s="37"/>
      <c r="AI93" s="37"/>
      <c r="AJ93" s="37"/>
    </row>
    <row r="94" spans="1:36" x14ac:dyDescent="0.25">
      <c r="A94" s="37"/>
      <c r="B94" s="37"/>
      <c r="C94" s="37"/>
      <c r="D94" s="37"/>
      <c r="E94" s="37"/>
      <c r="F94" s="37"/>
      <c r="G94" s="37"/>
      <c r="H94" s="37"/>
      <c r="I94" s="37"/>
      <c r="J94" s="37"/>
      <c r="K94" s="37"/>
      <c r="L94" s="37"/>
      <c r="M94" s="37"/>
      <c r="N94" s="37"/>
      <c r="O94" s="37"/>
      <c r="P94" s="37"/>
      <c r="Q94" s="37"/>
      <c r="R94" s="37"/>
      <c r="S94" s="37"/>
      <c r="T94" s="37"/>
      <c r="U94" s="37"/>
      <c r="V94" s="37"/>
      <c r="W94" s="37"/>
      <c r="X94" s="37"/>
      <c r="Y94" s="37"/>
      <c r="Z94" s="37"/>
      <c r="AA94" s="37"/>
      <c r="AB94" s="37"/>
      <c r="AC94" s="37"/>
      <c r="AD94" s="37"/>
      <c r="AE94" s="37"/>
      <c r="AF94" s="37"/>
      <c r="AG94" s="37"/>
      <c r="AH94" s="37"/>
      <c r="AI94" s="37"/>
      <c r="AJ94" s="37"/>
    </row>
    <row r="95" spans="1:36" x14ac:dyDescent="0.25">
      <c r="A95" s="37"/>
      <c r="B95" s="37"/>
      <c r="C95" s="37"/>
      <c r="D95" s="37"/>
      <c r="E95" s="37"/>
      <c r="F95" s="37"/>
      <c r="G95" s="37"/>
      <c r="H95" s="37"/>
      <c r="I95" s="37"/>
      <c r="J95" s="37"/>
      <c r="K95" s="37"/>
      <c r="L95" s="37"/>
      <c r="M95" s="37"/>
      <c r="N95" s="37"/>
      <c r="O95" s="37"/>
      <c r="P95" s="37"/>
      <c r="Q95" s="37"/>
      <c r="R95" s="37"/>
      <c r="S95" s="37"/>
      <c r="T95" s="37"/>
      <c r="U95" s="37"/>
      <c r="V95" s="37"/>
      <c r="W95" s="37"/>
      <c r="X95" s="37"/>
      <c r="Y95" s="37"/>
      <c r="Z95" s="37"/>
      <c r="AA95" s="37"/>
      <c r="AB95" s="37"/>
      <c r="AC95" s="37"/>
      <c r="AD95" s="37"/>
      <c r="AE95" s="37"/>
      <c r="AF95" s="37"/>
      <c r="AG95" s="37"/>
      <c r="AH95" s="37"/>
      <c r="AI95" s="37"/>
      <c r="AJ95" s="37"/>
    </row>
    <row r="96" spans="1:36" x14ac:dyDescent="0.25">
      <c r="A96" s="37"/>
      <c r="B96" s="37"/>
      <c r="C96" s="37"/>
      <c r="D96" s="37"/>
      <c r="E96" s="37"/>
      <c r="F96" s="37"/>
      <c r="G96" s="37"/>
      <c r="H96" s="37"/>
      <c r="I96" s="37"/>
      <c r="J96" s="37"/>
      <c r="K96" s="37"/>
      <c r="L96" s="37"/>
      <c r="M96" s="37"/>
      <c r="N96" s="37"/>
      <c r="O96" s="37"/>
      <c r="P96" s="37"/>
      <c r="Q96" s="37"/>
      <c r="R96" s="37"/>
      <c r="S96" s="37"/>
      <c r="T96" s="37"/>
      <c r="U96" s="37"/>
      <c r="V96" s="37"/>
      <c r="W96" s="37"/>
      <c r="X96" s="37"/>
      <c r="Y96" s="37"/>
      <c r="Z96" s="37"/>
      <c r="AA96" s="37"/>
      <c r="AB96" s="37"/>
      <c r="AC96" s="37"/>
      <c r="AD96" s="37"/>
      <c r="AE96" s="37"/>
      <c r="AF96" s="37"/>
      <c r="AG96" s="37"/>
      <c r="AH96" s="37"/>
      <c r="AI96" s="37"/>
      <c r="AJ96" s="37"/>
    </row>
    <row r="97" spans="1:36" x14ac:dyDescent="0.25">
      <c r="A97" s="37"/>
      <c r="B97" s="37"/>
      <c r="C97" s="37"/>
      <c r="D97" s="37"/>
      <c r="E97" s="37"/>
      <c r="F97" s="37"/>
      <c r="G97" s="37"/>
      <c r="H97" s="37"/>
      <c r="I97" s="37"/>
      <c r="J97" s="37"/>
      <c r="K97" s="37"/>
      <c r="L97" s="37"/>
      <c r="M97" s="37"/>
      <c r="N97" s="37"/>
      <c r="O97" s="37"/>
      <c r="P97" s="37"/>
      <c r="Q97" s="37"/>
      <c r="R97" s="37"/>
      <c r="S97" s="37"/>
      <c r="T97" s="37"/>
      <c r="U97" s="37"/>
      <c r="V97" s="37"/>
      <c r="W97" s="37"/>
      <c r="X97" s="37"/>
      <c r="Y97" s="37"/>
      <c r="Z97" s="37"/>
      <c r="AA97" s="37"/>
      <c r="AB97" s="37"/>
      <c r="AC97" s="37"/>
      <c r="AD97" s="37"/>
      <c r="AE97" s="37"/>
      <c r="AF97" s="37"/>
      <c r="AG97" s="37"/>
      <c r="AH97" s="37"/>
      <c r="AI97" s="37"/>
      <c r="AJ97" s="37"/>
    </row>
    <row r="98" spans="1:36" x14ac:dyDescent="0.25">
      <c r="A98" s="37"/>
      <c r="B98" s="37"/>
      <c r="C98" s="37"/>
      <c r="D98" s="37"/>
      <c r="E98" s="37"/>
      <c r="F98" s="37"/>
      <c r="G98" s="37"/>
      <c r="H98" s="37"/>
      <c r="I98" s="37"/>
      <c r="J98" s="37"/>
      <c r="K98" s="37"/>
      <c r="L98" s="37"/>
      <c r="M98" s="37"/>
      <c r="N98" s="37"/>
      <c r="O98" s="37"/>
      <c r="P98" s="37"/>
      <c r="Q98" s="37"/>
      <c r="R98" s="37"/>
      <c r="S98" s="37"/>
      <c r="T98" s="37"/>
      <c r="U98" s="37"/>
      <c r="V98" s="37"/>
      <c r="W98" s="37"/>
      <c r="X98" s="37"/>
      <c r="Y98" s="37"/>
      <c r="Z98" s="37"/>
      <c r="AA98" s="37"/>
      <c r="AB98" s="37"/>
      <c r="AC98" s="37"/>
      <c r="AD98" s="37"/>
      <c r="AE98" s="37"/>
      <c r="AF98" s="37"/>
      <c r="AG98" s="37"/>
      <c r="AH98" s="37"/>
      <c r="AI98" s="37"/>
      <c r="AJ98" s="37"/>
    </row>
    <row r="99" spans="1:36" x14ac:dyDescent="0.25">
      <c r="A99" s="37"/>
      <c r="B99" s="37"/>
      <c r="C99" s="37"/>
      <c r="D99" s="37"/>
      <c r="E99" s="37"/>
      <c r="F99" s="37"/>
      <c r="G99" s="37"/>
      <c r="H99" s="37"/>
      <c r="I99" s="37"/>
      <c r="J99" s="37"/>
      <c r="K99" s="37"/>
      <c r="L99" s="37"/>
      <c r="M99" s="37"/>
      <c r="N99" s="37"/>
      <c r="O99" s="37"/>
      <c r="P99" s="37"/>
      <c r="Q99" s="37"/>
      <c r="R99" s="37"/>
      <c r="S99" s="37"/>
      <c r="T99" s="37"/>
      <c r="U99" s="37"/>
      <c r="V99" s="37"/>
      <c r="W99" s="37"/>
      <c r="X99" s="37"/>
      <c r="Y99" s="37"/>
      <c r="Z99" s="37"/>
      <c r="AA99" s="37"/>
      <c r="AB99" s="37"/>
      <c r="AC99" s="37"/>
      <c r="AD99" s="37"/>
      <c r="AE99" s="37"/>
      <c r="AF99" s="37"/>
      <c r="AG99" s="37"/>
      <c r="AH99" s="37"/>
      <c r="AI99" s="37"/>
      <c r="AJ99" s="37"/>
    </row>
    <row r="100" spans="1:36" x14ac:dyDescent="0.25">
      <c r="A100" s="37"/>
      <c r="B100" s="37"/>
      <c r="C100" s="37"/>
      <c r="D100" s="37"/>
      <c r="E100" s="37"/>
      <c r="F100" s="37"/>
      <c r="G100" s="37"/>
      <c r="H100" s="37"/>
      <c r="I100" s="37"/>
      <c r="J100" s="37"/>
      <c r="K100" s="37"/>
      <c r="L100" s="37"/>
      <c r="M100" s="37"/>
      <c r="N100" s="37"/>
      <c r="O100" s="37"/>
      <c r="P100" s="37"/>
      <c r="Q100" s="37"/>
      <c r="R100" s="37"/>
      <c r="S100" s="37"/>
      <c r="T100" s="37"/>
      <c r="U100" s="37"/>
      <c r="V100" s="37"/>
      <c r="W100" s="37"/>
      <c r="X100" s="37"/>
      <c r="Y100" s="37"/>
      <c r="Z100" s="37"/>
      <c r="AA100" s="37"/>
      <c r="AB100" s="37"/>
      <c r="AC100" s="37"/>
      <c r="AD100" s="37"/>
      <c r="AE100" s="37"/>
      <c r="AF100" s="37"/>
      <c r="AG100" s="37"/>
      <c r="AH100" s="37"/>
      <c r="AI100" s="37"/>
      <c r="AJ100" s="37"/>
    </row>
    <row r="101" spans="1:36" x14ac:dyDescent="0.25">
      <c r="A101" s="37"/>
      <c r="B101" s="37"/>
      <c r="C101" s="37"/>
      <c r="D101" s="37"/>
      <c r="E101" s="37"/>
      <c r="F101" s="37"/>
      <c r="G101" s="37"/>
      <c r="H101" s="37"/>
      <c r="I101" s="37"/>
      <c r="J101" s="37"/>
      <c r="K101" s="37"/>
      <c r="L101" s="37"/>
      <c r="M101" s="37"/>
      <c r="N101" s="37"/>
      <c r="O101" s="37"/>
      <c r="P101" s="37"/>
      <c r="Q101" s="37"/>
      <c r="R101" s="37"/>
      <c r="S101" s="37"/>
      <c r="T101" s="37"/>
      <c r="U101" s="37"/>
      <c r="V101" s="37"/>
      <c r="W101" s="37"/>
      <c r="X101" s="37"/>
      <c r="Y101" s="37"/>
      <c r="Z101" s="37"/>
      <c r="AA101" s="37"/>
      <c r="AB101" s="37"/>
      <c r="AC101" s="37"/>
      <c r="AD101" s="37"/>
      <c r="AE101" s="37"/>
      <c r="AF101" s="37"/>
      <c r="AG101" s="37"/>
      <c r="AH101" s="37"/>
      <c r="AI101" s="37"/>
      <c r="AJ101" s="37"/>
    </row>
    <row r="102" spans="1:36" x14ac:dyDescent="0.25">
      <c r="A102" s="37"/>
      <c r="B102" s="37"/>
      <c r="C102" s="37"/>
      <c r="D102" s="37"/>
      <c r="E102" s="37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37"/>
      <c r="Q102" s="37"/>
      <c r="R102" s="37"/>
      <c r="S102" s="37"/>
      <c r="T102" s="37"/>
      <c r="U102" s="37"/>
      <c r="V102" s="37"/>
      <c r="W102" s="37"/>
      <c r="X102" s="37"/>
      <c r="Y102" s="37"/>
      <c r="Z102" s="37"/>
      <c r="AA102" s="37"/>
      <c r="AB102" s="37"/>
      <c r="AC102" s="37"/>
      <c r="AD102" s="37"/>
      <c r="AE102" s="37"/>
      <c r="AF102" s="37"/>
      <c r="AG102" s="37"/>
      <c r="AH102" s="37"/>
      <c r="AI102" s="37"/>
      <c r="AJ102" s="37"/>
    </row>
    <row r="103" spans="1:36" x14ac:dyDescent="0.25">
      <c r="A103" s="37"/>
      <c r="B103" s="37"/>
      <c r="C103" s="37"/>
      <c r="D103" s="37"/>
      <c r="E103" s="37"/>
      <c r="F103" s="37"/>
      <c r="G103" s="37"/>
      <c r="H103" s="37"/>
      <c r="I103" s="37"/>
      <c r="J103" s="37"/>
      <c r="K103" s="37"/>
      <c r="L103" s="37"/>
      <c r="M103" s="37"/>
      <c r="N103" s="37"/>
      <c r="O103" s="37"/>
      <c r="P103" s="37"/>
      <c r="Q103" s="37"/>
      <c r="R103" s="37"/>
      <c r="S103" s="37"/>
      <c r="T103" s="37"/>
      <c r="U103" s="37"/>
      <c r="V103" s="37"/>
      <c r="W103" s="37"/>
      <c r="X103" s="37"/>
      <c r="Y103" s="37"/>
      <c r="Z103" s="37"/>
      <c r="AA103" s="37"/>
      <c r="AB103" s="37"/>
      <c r="AC103" s="37"/>
      <c r="AD103" s="37"/>
      <c r="AE103" s="37"/>
      <c r="AF103" s="37"/>
      <c r="AG103" s="37"/>
      <c r="AH103" s="37"/>
      <c r="AI103" s="37"/>
      <c r="AJ103" s="37"/>
    </row>
    <row r="104" spans="1:36" x14ac:dyDescent="0.25">
      <c r="A104" s="37"/>
      <c r="B104" s="37"/>
      <c r="C104" s="37"/>
      <c r="D104" s="37"/>
      <c r="E104" s="37"/>
      <c r="F104" s="37"/>
      <c r="G104" s="37"/>
      <c r="H104" s="37"/>
      <c r="I104" s="37"/>
      <c r="J104" s="37"/>
      <c r="K104" s="37"/>
      <c r="L104" s="37"/>
      <c r="M104" s="37"/>
      <c r="N104" s="37"/>
      <c r="O104" s="37"/>
      <c r="P104" s="37"/>
      <c r="Q104" s="37"/>
      <c r="R104" s="37"/>
      <c r="S104" s="37"/>
      <c r="T104" s="37"/>
      <c r="U104" s="37"/>
      <c r="V104" s="37"/>
      <c r="W104" s="37"/>
      <c r="X104" s="37"/>
      <c r="Y104" s="37"/>
      <c r="Z104" s="37"/>
      <c r="AA104" s="37"/>
      <c r="AB104" s="37"/>
      <c r="AC104" s="37"/>
      <c r="AD104" s="37"/>
      <c r="AE104" s="37"/>
      <c r="AF104" s="37"/>
      <c r="AG104" s="37"/>
      <c r="AH104" s="37"/>
      <c r="AI104" s="37"/>
      <c r="AJ104" s="37"/>
    </row>
    <row r="105" spans="1:36" x14ac:dyDescent="0.25">
      <c r="A105" s="37"/>
      <c r="B105" s="37"/>
      <c r="C105" s="37"/>
      <c r="D105" s="37"/>
      <c r="E105" s="37"/>
      <c r="F105" s="37"/>
      <c r="G105" s="37"/>
      <c r="H105" s="37"/>
      <c r="I105" s="37"/>
      <c r="J105" s="37"/>
      <c r="K105" s="37"/>
      <c r="L105" s="37"/>
      <c r="M105" s="37"/>
      <c r="N105" s="37"/>
      <c r="O105" s="37"/>
      <c r="P105" s="37"/>
      <c r="Q105" s="37"/>
      <c r="R105" s="37"/>
      <c r="S105" s="37"/>
      <c r="T105" s="37"/>
      <c r="U105" s="37"/>
      <c r="V105" s="37"/>
      <c r="W105" s="37"/>
      <c r="X105" s="37"/>
      <c r="Y105" s="37"/>
      <c r="Z105" s="37"/>
      <c r="AA105" s="37"/>
      <c r="AB105" s="37"/>
      <c r="AC105" s="37"/>
      <c r="AD105" s="37"/>
      <c r="AE105" s="37"/>
      <c r="AF105" s="37"/>
      <c r="AG105" s="37"/>
      <c r="AH105" s="37"/>
      <c r="AI105" s="37"/>
      <c r="AJ105" s="37"/>
    </row>
    <row r="106" spans="1:36" x14ac:dyDescent="0.25">
      <c r="A106" s="37"/>
      <c r="B106" s="37"/>
      <c r="C106" s="37"/>
      <c r="D106" s="37"/>
      <c r="E106" s="37"/>
      <c r="F106" s="37"/>
      <c r="G106" s="37"/>
      <c r="H106" s="37"/>
      <c r="I106" s="37"/>
      <c r="J106" s="37"/>
      <c r="K106" s="37"/>
      <c r="L106" s="37"/>
      <c r="M106" s="37"/>
      <c r="N106" s="37"/>
      <c r="O106" s="37"/>
      <c r="P106" s="37"/>
      <c r="Q106" s="37"/>
      <c r="R106" s="37"/>
      <c r="S106" s="37"/>
      <c r="T106" s="37"/>
      <c r="U106" s="37"/>
      <c r="V106" s="37"/>
      <c r="W106" s="37"/>
      <c r="X106" s="37"/>
      <c r="Y106" s="37"/>
      <c r="Z106" s="37"/>
      <c r="AA106" s="37"/>
      <c r="AB106" s="37"/>
      <c r="AC106" s="37"/>
      <c r="AD106" s="37"/>
      <c r="AE106" s="37"/>
      <c r="AF106" s="37"/>
      <c r="AG106" s="37"/>
      <c r="AH106" s="37"/>
      <c r="AI106" s="37"/>
      <c r="AJ106" s="37"/>
    </row>
    <row r="107" spans="1:36" x14ac:dyDescent="0.25">
      <c r="A107" s="37"/>
      <c r="B107" s="37"/>
      <c r="C107" s="37"/>
      <c r="D107" s="37"/>
      <c r="E107" s="37"/>
      <c r="F107" s="37"/>
      <c r="G107" s="37"/>
      <c r="H107" s="37"/>
      <c r="I107" s="37"/>
      <c r="J107" s="37"/>
      <c r="K107" s="37"/>
      <c r="L107" s="37"/>
      <c r="M107" s="37"/>
      <c r="N107" s="37"/>
      <c r="O107" s="37"/>
      <c r="P107" s="37"/>
      <c r="Q107" s="37"/>
      <c r="R107" s="37"/>
      <c r="S107" s="37"/>
      <c r="T107" s="37"/>
      <c r="U107" s="37"/>
      <c r="V107" s="37"/>
      <c r="W107" s="37"/>
      <c r="X107" s="37"/>
      <c r="Y107" s="37"/>
      <c r="Z107" s="37"/>
      <c r="AA107" s="37"/>
      <c r="AB107" s="37"/>
      <c r="AC107" s="37"/>
      <c r="AD107" s="37"/>
      <c r="AE107" s="37"/>
      <c r="AF107" s="37"/>
      <c r="AG107" s="37"/>
      <c r="AH107" s="37"/>
      <c r="AI107" s="37"/>
      <c r="AJ107" s="37"/>
    </row>
  </sheetData>
  <sheetProtection algorithmName="SHA-512" hashValue="+hKL3fjWG5oRl+pPx9pFSA2zNgGrpJva7dVJDOG5bgeojV1YPO0z7/9tmFkHLv1dj3wpD0AoDAFpOFncLPDZdw==" saltValue="u+LEpfACSRXpf43hZyoeDw==" spinCount="100000" sheet="1" objects="1" scenarios="1"/>
  <mergeCells count="37">
    <mergeCell ref="D62:J62"/>
    <mergeCell ref="D64:J64"/>
    <mergeCell ref="D57:J57"/>
    <mergeCell ref="N57:O57"/>
    <mergeCell ref="N60:O60"/>
    <mergeCell ref="N62:O62"/>
    <mergeCell ref="N64:O64"/>
    <mergeCell ref="N58:O58"/>
    <mergeCell ref="D58:J58"/>
    <mergeCell ref="D60:J60"/>
    <mergeCell ref="A54:P54"/>
    <mergeCell ref="A41:P41"/>
    <mergeCell ref="D51:F51"/>
    <mergeCell ref="R8:R9"/>
    <mergeCell ref="R10:R11"/>
    <mergeCell ref="F22:P22"/>
    <mergeCell ref="H9:P9"/>
    <mergeCell ref="A10:P10"/>
    <mergeCell ref="J18:K18"/>
    <mergeCell ref="I11:P11"/>
    <mergeCell ref="G13:J13"/>
    <mergeCell ref="M13:P13"/>
    <mergeCell ref="A1:P1"/>
    <mergeCell ref="A2:P2"/>
    <mergeCell ref="A3:P3"/>
    <mergeCell ref="M31:O31"/>
    <mergeCell ref="D50:F50"/>
    <mergeCell ref="M32:O32"/>
    <mergeCell ref="A39:P39"/>
    <mergeCell ref="E24:P24"/>
    <mergeCell ref="A6:P6"/>
    <mergeCell ref="H8:P8"/>
    <mergeCell ref="N36:O36"/>
    <mergeCell ref="I12:P12"/>
    <mergeCell ref="A40:P40"/>
    <mergeCell ref="A21:I21"/>
    <mergeCell ref="J17:K17"/>
  </mergeCells>
  <conditionalFormatting sqref="A40">
    <cfRule type="expression" dxfId="19" priority="13">
      <formula>($H$8="")</formula>
    </cfRule>
  </conditionalFormatting>
  <conditionalFormatting sqref="A41:P41">
    <cfRule type="expression" dxfId="18" priority="12">
      <formula>($I$11="")</formula>
    </cfRule>
  </conditionalFormatting>
  <conditionalFormatting sqref="H9:P9">
    <cfRule type="expression" dxfId="17" priority="18">
      <formula>($H$8="")</formula>
    </cfRule>
  </conditionalFormatting>
  <conditionalFormatting sqref="I12">
    <cfRule type="expression" dxfId="16" priority="16">
      <formula>$I$11=""</formula>
    </cfRule>
  </conditionalFormatting>
  <dataValidations disablePrompts="1" count="1">
    <dataValidation type="list" errorStyle="warning" allowBlank="1" showInputMessage="1" showErrorMessage="1" error="Il dottorato non è tra quelli selezionabili. Ne confermi il titolo?" sqref="M13:P13" xr:uid="{00000000-0002-0000-0100-000000000000}">
      <formula1>$AA$2:$AA$6</formula1>
    </dataValidation>
  </dataValidations>
  <pageMargins left="0.25" right="0.25" top="0.75" bottom="0.75" header="0.3" footer="0.3"/>
  <pageSetup paperSize="9" scale="52" fitToHeight="0" orientation="portrait" r:id="rId1"/>
  <drawing r:id="rId2"/>
  <legacyDrawing r:id="rId3"/>
  <controls>
    <mc:AlternateContent xmlns:mc="http://schemas.openxmlformats.org/markup-compatibility/2006">
      <mc:Choice Requires="x14">
        <control shapeId="1119" r:id="rId4" name="TextBox1">
          <controlPr defaultSize="0" recalcAlways="1" autoLine="0" linkedCell="Tabelle!E20" r:id="rId5">
            <anchor moveWithCells="1">
              <from>
                <xdr:col>0</xdr:col>
                <xdr:colOff>209550</xdr:colOff>
                <xdr:row>17</xdr:row>
                <xdr:rowOff>104775</xdr:rowOff>
              </from>
              <to>
                <xdr:col>2</xdr:col>
                <xdr:colOff>695325</xdr:colOff>
                <xdr:row>18</xdr:row>
                <xdr:rowOff>57150</xdr:rowOff>
              </to>
            </anchor>
          </controlPr>
        </control>
      </mc:Choice>
      <mc:Fallback>
        <control shapeId="1119" r:id="rId4" name="TextBox1"/>
      </mc:Fallback>
    </mc:AlternateContent>
    <mc:AlternateContent xmlns:mc="http://schemas.openxmlformats.org/markup-compatibility/2006">
      <mc:Choice Requires="x14">
        <control shapeId="1120" r:id="rId6" name="TextBox2">
          <controlPr defaultSize="0" recalcAlways="1" autoLine="0" linkedCell="Tabelle!E21" r:id="rId7">
            <anchor moveWithCells="1">
              <from>
                <xdr:col>0</xdr:col>
                <xdr:colOff>209550</xdr:colOff>
                <xdr:row>18</xdr:row>
                <xdr:rowOff>57150</xdr:rowOff>
              </from>
              <to>
                <xdr:col>2</xdr:col>
                <xdr:colOff>695325</xdr:colOff>
                <xdr:row>19</xdr:row>
                <xdr:rowOff>9525</xdr:rowOff>
              </to>
            </anchor>
          </controlPr>
        </control>
      </mc:Choice>
      <mc:Fallback>
        <control shapeId="1120" r:id="rId6" name="TextBox2"/>
      </mc:Fallback>
    </mc:AlternateContent>
    <mc:AlternateContent xmlns:mc="http://schemas.openxmlformats.org/markup-compatibility/2006">
      <mc:Choice Requires="x14">
        <control shapeId="1121" r:id="rId8" name="TextBox3">
          <controlPr defaultSize="0" recalcAlways="1" autoLine="0" linkedCell="Tabelle!E22" r:id="rId9">
            <anchor moveWithCells="1">
              <from>
                <xdr:col>0</xdr:col>
                <xdr:colOff>209550</xdr:colOff>
                <xdr:row>19</xdr:row>
                <xdr:rowOff>9525</xdr:rowOff>
              </from>
              <to>
                <xdr:col>2</xdr:col>
                <xdr:colOff>695325</xdr:colOff>
                <xdr:row>19</xdr:row>
                <xdr:rowOff>209550</xdr:rowOff>
              </to>
            </anchor>
          </controlPr>
        </control>
      </mc:Choice>
      <mc:Fallback>
        <control shapeId="1121" r:id="rId8" name="TextBox3"/>
      </mc:Fallback>
    </mc:AlternateContent>
    <mc:AlternateContent xmlns:mc="http://schemas.openxmlformats.org/markup-compatibility/2006">
      <mc:Choice Requires="x14">
        <control shapeId="1122" r:id="rId10" name="TextBox4">
          <controlPr defaultSize="0" recalcAlways="1" autoLine="0" linkedCell="Tabelle!E23" r:id="rId11">
            <anchor moveWithCells="1">
              <from>
                <xdr:col>0</xdr:col>
                <xdr:colOff>209550</xdr:colOff>
                <xdr:row>19</xdr:row>
                <xdr:rowOff>219075</xdr:rowOff>
              </from>
              <to>
                <xdr:col>2</xdr:col>
                <xdr:colOff>695325</xdr:colOff>
                <xdr:row>19</xdr:row>
                <xdr:rowOff>419100</xdr:rowOff>
              </to>
            </anchor>
          </controlPr>
        </control>
      </mc:Choice>
      <mc:Fallback>
        <control shapeId="1122" r:id="rId10" name="TextBox4"/>
      </mc:Fallback>
    </mc:AlternateContent>
    <mc:AlternateContent xmlns:mc="http://schemas.openxmlformats.org/markup-compatibility/2006">
      <mc:Choice Requires="x14">
        <control shapeId="1123" r:id="rId12" name="TextBox5">
          <controlPr defaultSize="0" recalcAlways="1" autoLine="0" linkedCell="Tabelle!E24" r:id="rId13">
            <anchor moveWithCells="1">
              <from>
                <xdr:col>0</xdr:col>
                <xdr:colOff>209550</xdr:colOff>
                <xdr:row>19</xdr:row>
                <xdr:rowOff>419100</xdr:rowOff>
              </from>
              <to>
                <xdr:col>2</xdr:col>
                <xdr:colOff>695325</xdr:colOff>
                <xdr:row>19</xdr:row>
                <xdr:rowOff>619125</xdr:rowOff>
              </to>
            </anchor>
          </controlPr>
        </control>
      </mc:Choice>
      <mc:Fallback>
        <control shapeId="1123" r:id="rId12" name="TextBox5"/>
      </mc:Fallback>
    </mc:AlternateContent>
    <mc:AlternateContent xmlns:mc="http://schemas.openxmlformats.org/markup-compatibility/2006">
      <mc:Choice Requires="x14">
        <control shapeId="1124" r:id="rId14" name="TextBox6">
          <controlPr defaultSize="0" recalcAlways="1" autoLine="0" linkedCell="Tabelle!E25" r:id="rId15">
            <anchor moveWithCells="1">
              <from>
                <xdr:col>0</xdr:col>
                <xdr:colOff>209550</xdr:colOff>
                <xdr:row>19</xdr:row>
                <xdr:rowOff>619125</xdr:rowOff>
              </from>
              <to>
                <xdr:col>2</xdr:col>
                <xdr:colOff>695325</xdr:colOff>
                <xdr:row>19</xdr:row>
                <xdr:rowOff>819150</xdr:rowOff>
              </to>
            </anchor>
          </controlPr>
        </control>
      </mc:Choice>
      <mc:Fallback>
        <control shapeId="1124" r:id="rId14" name="TextBox6"/>
      </mc:Fallback>
    </mc:AlternateContent>
    <mc:AlternateContent xmlns:mc="http://schemas.openxmlformats.org/markup-compatibility/2006">
      <mc:Choice Requires="x14">
        <control shapeId="1125" r:id="rId16" name="TextBox7">
          <controlPr defaultSize="0" recalcAlways="1" autoLine="0" linkedCell="Tabelle!E26" r:id="rId17">
            <anchor moveWithCells="1">
              <from>
                <xdr:col>0</xdr:col>
                <xdr:colOff>209550</xdr:colOff>
                <xdr:row>19</xdr:row>
                <xdr:rowOff>819150</xdr:rowOff>
              </from>
              <to>
                <xdr:col>2</xdr:col>
                <xdr:colOff>695325</xdr:colOff>
                <xdr:row>19</xdr:row>
                <xdr:rowOff>1019175</xdr:rowOff>
              </to>
            </anchor>
          </controlPr>
        </control>
      </mc:Choice>
      <mc:Fallback>
        <control shapeId="1125" r:id="rId16" name="TextBox7"/>
      </mc:Fallback>
    </mc:AlternateContent>
    <mc:AlternateContent xmlns:mc="http://schemas.openxmlformats.org/markup-compatibility/2006">
      <mc:Choice Requires="x14">
        <control shapeId="1126" r:id="rId18" name="TextBox8">
          <controlPr defaultSize="0" recalcAlways="1" autoLine="0" linkedCell="Tabelle!E27" r:id="rId19">
            <anchor moveWithCells="1">
              <from>
                <xdr:col>0</xdr:col>
                <xdr:colOff>209550</xdr:colOff>
                <xdr:row>19</xdr:row>
                <xdr:rowOff>1019175</xdr:rowOff>
              </from>
              <to>
                <xdr:col>2</xdr:col>
                <xdr:colOff>695325</xdr:colOff>
                <xdr:row>19</xdr:row>
                <xdr:rowOff>1219200</xdr:rowOff>
              </to>
            </anchor>
          </controlPr>
        </control>
      </mc:Choice>
      <mc:Fallback>
        <control shapeId="1126" r:id="rId18" name="TextBox8"/>
      </mc:Fallback>
    </mc:AlternateContent>
    <mc:AlternateContent xmlns:mc="http://schemas.openxmlformats.org/markup-compatibility/2006">
      <mc:Choice Requires="x14">
        <control shapeId="1127" r:id="rId20" name="TextBox9">
          <controlPr defaultSize="0" recalcAlways="1" autoLine="0" linkedCell="Tabelle!E28" r:id="rId21">
            <anchor moveWithCells="1">
              <from>
                <xdr:col>0</xdr:col>
                <xdr:colOff>209550</xdr:colOff>
                <xdr:row>19</xdr:row>
                <xdr:rowOff>1219200</xdr:rowOff>
              </from>
              <to>
                <xdr:col>2</xdr:col>
                <xdr:colOff>695325</xdr:colOff>
                <xdr:row>19</xdr:row>
                <xdr:rowOff>1419225</xdr:rowOff>
              </to>
            </anchor>
          </controlPr>
        </control>
      </mc:Choice>
      <mc:Fallback>
        <control shapeId="1127" r:id="rId20" name="TextBox9"/>
      </mc:Fallback>
    </mc:AlternateContent>
    <mc:AlternateContent xmlns:mc="http://schemas.openxmlformats.org/markup-compatibility/2006">
      <mc:Choice Requires="x14">
        <control shapeId="1128" r:id="rId22" name="TextBox10">
          <controlPr defaultSize="0" recalcAlways="1" autoLine="0" linkedCell="Tabelle!E29" r:id="rId23">
            <anchor moveWithCells="1">
              <from>
                <xdr:col>0</xdr:col>
                <xdr:colOff>209550</xdr:colOff>
                <xdr:row>19</xdr:row>
                <xdr:rowOff>1428750</xdr:rowOff>
              </from>
              <to>
                <xdr:col>2</xdr:col>
                <xdr:colOff>695325</xdr:colOff>
                <xdr:row>19</xdr:row>
                <xdr:rowOff>1628775</xdr:rowOff>
              </to>
            </anchor>
          </controlPr>
        </control>
      </mc:Choice>
      <mc:Fallback>
        <control shapeId="1128" r:id="rId22" name="TextBox10"/>
      </mc:Fallback>
    </mc:AlternateContent>
    <mc:AlternateContent xmlns:mc="http://schemas.openxmlformats.org/markup-compatibility/2006">
      <mc:Choice Requires="x14">
        <control shapeId="1129" r:id="rId24" name="TextBox11">
          <controlPr defaultSize="0" recalcAlways="1" autoLine="0" linkedCell="Tabelle!E30" r:id="rId25">
            <anchor moveWithCells="1">
              <from>
                <xdr:col>0</xdr:col>
                <xdr:colOff>209550</xdr:colOff>
                <xdr:row>19</xdr:row>
                <xdr:rowOff>1628775</xdr:rowOff>
              </from>
              <to>
                <xdr:col>2</xdr:col>
                <xdr:colOff>695325</xdr:colOff>
                <xdr:row>19</xdr:row>
                <xdr:rowOff>1828800</xdr:rowOff>
              </to>
            </anchor>
          </controlPr>
        </control>
      </mc:Choice>
      <mc:Fallback>
        <control shapeId="1129" r:id="rId24" name="TextBox11"/>
      </mc:Fallback>
    </mc:AlternateContent>
    <mc:AlternateContent xmlns:mc="http://schemas.openxmlformats.org/markup-compatibility/2006">
      <mc:Choice Requires="x14">
        <control shapeId="1130" r:id="rId26" name="TextBox12">
          <controlPr defaultSize="0" recalcAlways="1" autoLine="0" linkedCell="Tabelle!E31" r:id="rId27">
            <anchor moveWithCells="1">
              <from>
                <xdr:col>0</xdr:col>
                <xdr:colOff>209550</xdr:colOff>
                <xdr:row>19</xdr:row>
                <xdr:rowOff>1828800</xdr:rowOff>
              </from>
              <to>
                <xdr:col>2</xdr:col>
                <xdr:colOff>695325</xdr:colOff>
                <xdr:row>20</xdr:row>
                <xdr:rowOff>9525</xdr:rowOff>
              </to>
            </anchor>
          </controlPr>
        </control>
      </mc:Choice>
      <mc:Fallback>
        <control shapeId="1130" r:id="rId26" name="TextBox12"/>
      </mc:Fallback>
    </mc:AlternateContent>
    <mc:AlternateContent xmlns:mc="http://schemas.openxmlformats.org/markup-compatibility/2006">
      <mc:Choice Requires="x14">
        <control shapeId="1131" r:id="rId28" name="TextBox13">
          <controlPr defaultSize="0" recalcAlways="1" autoLine="0" linkedCell="Tabelle!F20" r:id="rId29">
            <anchor moveWithCells="1">
              <from>
                <xdr:col>3</xdr:col>
                <xdr:colOff>200025</xdr:colOff>
                <xdr:row>17</xdr:row>
                <xdr:rowOff>104775</xdr:rowOff>
              </from>
              <to>
                <xdr:col>5</xdr:col>
                <xdr:colOff>685800</xdr:colOff>
                <xdr:row>18</xdr:row>
                <xdr:rowOff>57150</xdr:rowOff>
              </to>
            </anchor>
          </controlPr>
        </control>
      </mc:Choice>
      <mc:Fallback>
        <control shapeId="1131" r:id="rId28" name="TextBox13"/>
      </mc:Fallback>
    </mc:AlternateContent>
    <mc:AlternateContent xmlns:mc="http://schemas.openxmlformats.org/markup-compatibility/2006">
      <mc:Choice Requires="x14">
        <control shapeId="1132" r:id="rId30" name="TextBox14">
          <controlPr defaultSize="0" recalcAlways="1" autoLine="0" linkedCell="Tabelle!F21" r:id="rId31">
            <anchor moveWithCells="1">
              <from>
                <xdr:col>3</xdr:col>
                <xdr:colOff>200025</xdr:colOff>
                <xdr:row>18</xdr:row>
                <xdr:rowOff>57150</xdr:rowOff>
              </from>
              <to>
                <xdr:col>5</xdr:col>
                <xdr:colOff>685800</xdr:colOff>
                <xdr:row>19</xdr:row>
                <xdr:rowOff>9525</xdr:rowOff>
              </to>
            </anchor>
          </controlPr>
        </control>
      </mc:Choice>
      <mc:Fallback>
        <control shapeId="1132" r:id="rId30" name="TextBox14"/>
      </mc:Fallback>
    </mc:AlternateContent>
    <mc:AlternateContent xmlns:mc="http://schemas.openxmlformats.org/markup-compatibility/2006">
      <mc:Choice Requires="x14">
        <control shapeId="1133" r:id="rId32" name="TextBox15">
          <controlPr defaultSize="0" recalcAlways="1" autoLine="0" linkedCell="Tabelle!F22" r:id="rId33">
            <anchor moveWithCells="1">
              <from>
                <xdr:col>3</xdr:col>
                <xdr:colOff>200025</xdr:colOff>
                <xdr:row>19</xdr:row>
                <xdr:rowOff>9525</xdr:rowOff>
              </from>
              <to>
                <xdr:col>5</xdr:col>
                <xdr:colOff>685800</xdr:colOff>
                <xdr:row>19</xdr:row>
                <xdr:rowOff>209550</xdr:rowOff>
              </to>
            </anchor>
          </controlPr>
        </control>
      </mc:Choice>
      <mc:Fallback>
        <control shapeId="1133" r:id="rId32" name="TextBox15"/>
      </mc:Fallback>
    </mc:AlternateContent>
    <mc:AlternateContent xmlns:mc="http://schemas.openxmlformats.org/markup-compatibility/2006">
      <mc:Choice Requires="x14">
        <control shapeId="1134" r:id="rId34" name="TextBox16">
          <controlPr defaultSize="0" recalcAlways="1" autoLine="0" linkedCell="Tabelle!F23" r:id="rId35">
            <anchor moveWithCells="1">
              <from>
                <xdr:col>3</xdr:col>
                <xdr:colOff>200025</xdr:colOff>
                <xdr:row>19</xdr:row>
                <xdr:rowOff>209550</xdr:rowOff>
              </from>
              <to>
                <xdr:col>5</xdr:col>
                <xdr:colOff>685800</xdr:colOff>
                <xdr:row>19</xdr:row>
                <xdr:rowOff>409575</xdr:rowOff>
              </to>
            </anchor>
          </controlPr>
        </control>
      </mc:Choice>
      <mc:Fallback>
        <control shapeId="1134" r:id="rId34" name="TextBox16"/>
      </mc:Fallback>
    </mc:AlternateContent>
    <mc:AlternateContent xmlns:mc="http://schemas.openxmlformats.org/markup-compatibility/2006">
      <mc:Choice Requires="x14">
        <control shapeId="1135" r:id="rId36" name="TextBox17">
          <controlPr defaultSize="0" recalcAlways="1" autoLine="0" linkedCell="Tabelle!F24" r:id="rId37">
            <anchor moveWithCells="1">
              <from>
                <xdr:col>3</xdr:col>
                <xdr:colOff>200025</xdr:colOff>
                <xdr:row>19</xdr:row>
                <xdr:rowOff>419100</xdr:rowOff>
              </from>
              <to>
                <xdr:col>5</xdr:col>
                <xdr:colOff>685800</xdr:colOff>
                <xdr:row>19</xdr:row>
                <xdr:rowOff>619125</xdr:rowOff>
              </to>
            </anchor>
          </controlPr>
        </control>
      </mc:Choice>
      <mc:Fallback>
        <control shapeId="1135" r:id="rId36" name="TextBox17"/>
      </mc:Fallback>
    </mc:AlternateContent>
    <mc:AlternateContent xmlns:mc="http://schemas.openxmlformats.org/markup-compatibility/2006">
      <mc:Choice Requires="x14">
        <control shapeId="1136" r:id="rId38" name="TextBox18">
          <controlPr defaultSize="0" recalcAlways="1" autoLine="0" linkedCell="Tabelle!F25" r:id="rId39">
            <anchor moveWithCells="1">
              <from>
                <xdr:col>3</xdr:col>
                <xdr:colOff>200025</xdr:colOff>
                <xdr:row>19</xdr:row>
                <xdr:rowOff>619125</xdr:rowOff>
              </from>
              <to>
                <xdr:col>5</xdr:col>
                <xdr:colOff>685800</xdr:colOff>
                <xdr:row>19</xdr:row>
                <xdr:rowOff>819150</xdr:rowOff>
              </to>
            </anchor>
          </controlPr>
        </control>
      </mc:Choice>
      <mc:Fallback>
        <control shapeId="1136" r:id="rId38" name="TextBox18"/>
      </mc:Fallback>
    </mc:AlternateContent>
    <mc:AlternateContent xmlns:mc="http://schemas.openxmlformats.org/markup-compatibility/2006">
      <mc:Choice Requires="x14">
        <control shapeId="1137" r:id="rId40" name="TextBox19">
          <controlPr defaultSize="0" recalcAlways="1" autoLine="0" linkedCell="Tabelle!F26" r:id="rId41">
            <anchor moveWithCells="1">
              <from>
                <xdr:col>3</xdr:col>
                <xdr:colOff>200025</xdr:colOff>
                <xdr:row>19</xdr:row>
                <xdr:rowOff>819150</xdr:rowOff>
              </from>
              <to>
                <xdr:col>5</xdr:col>
                <xdr:colOff>685800</xdr:colOff>
                <xdr:row>19</xdr:row>
                <xdr:rowOff>1019175</xdr:rowOff>
              </to>
            </anchor>
          </controlPr>
        </control>
      </mc:Choice>
      <mc:Fallback>
        <control shapeId="1137" r:id="rId40" name="TextBox19"/>
      </mc:Fallback>
    </mc:AlternateContent>
    <mc:AlternateContent xmlns:mc="http://schemas.openxmlformats.org/markup-compatibility/2006">
      <mc:Choice Requires="x14">
        <control shapeId="1138" r:id="rId42" name="TextBox20">
          <controlPr defaultSize="0" recalcAlways="1" autoLine="0" linkedCell="Tabelle!F27" r:id="rId43">
            <anchor moveWithCells="1">
              <from>
                <xdr:col>3</xdr:col>
                <xdr:colOff>200025</xdr:colOff>
                <xdr:row>19</xdr:row>
                <xdr:rowOff>1019175</xdr:rowOff>
              </from>
              <to>
                <xdr:col>5</xdr:col>
                <xdr:colOff>685800</xdr:colOff>
                <xdr:row>19</xdr:row>
                <xdr:rowOff>1219200</xdr:rowOff>
              </to>
            </anchor>
          </controlPr>
        </control>
      </mc:Choice>
      <mc:Fallback>
        <control shapeId="1138" r:id="rId42" name="TextBox20"/>
      </mc:Fallback>
    </mc:AlternateContent>
    <mc:AlternateContent xmlns:mc="http://schemas.openxmlformats.org/markup-compatibility/2006">
      <mc:Choice Requires="x14">
        <control shapeId="1139" r:id="rId44" name="TextBox21">
          <controlPr defaultSize="0" recalcAlways="1" autoLine="0" linkedCell="Tabelle!F28" r:id="rId45">
            <anchor moveWithCells="1">
              <from>
                <xdr:col>3</xdr:col>
                <xdr:colOff>200025</xdr:colOff>
                <xdr:row>19</xdr:row>
                <xdr:rowOff>1219200</xdr:rowOff>
              </from>
              <to>
                <xdr:col>5</xdr:col>
                <xdr:colOff>685800</xdr:colOff>
                <xdr:row>19</xdr:row>
                <xdr:rowOff>1419225</xdr:rowOff>
              </to>
            </anchor>
          </controlPr>
        </control>
      </mc:Choice>
      <mc:Fallback>
        <control shapeId="1139" r:id="rId44" name="TextBox21"/>
      </mc:Fallback>
    </mc:AlternateContent>
    <mc:AlternateContent xmlns:mc="http://schemas.openxmlformats.org/markup-compatibility/2006">
      <mc:Choice Requires="x14">
        <control shapeId="1140" r:id="rId46" name="TextBox22">
          <controlPr defaultSize="0" recalcAlways="1" autoLine="0" linkedCell="Tabelle!F29" r:id="rId47">
            <anchor moveWithCells="1">
              <from>
                <xdr:col>3</xdr:col>
                <xdr:colOff>200025</xdr:colOff>
                <xdr:row>19</xdr:row>
                <xdr:rowOff>1419225</xdr:rowOff>
              </from>
              <to>
                <xdr:col>5</xdr:col>
                <xdr:colOff>685800</xdr:colOff>
                <xdr:row>19</xdr:row>
                <xdr:rowOff>1619250</xdr:rowOff>
              </to>
            </anchor>
          </controlPr>
        </control>
      </mc:Choice>
      <mc:Fallback>
        <control shapeId="1140" r:id="rId46" name="TextBox22"/>
      </mc:Fallback>
    </mc:AlternateContent>
    <mc:AlternateContent xmlns:mc="http://schemas.openxmlformats.org/markup-compatibility/2006">
      <mc:Choice Requires="x14">
        <control shapeId="1141" r:id="rId48" name="TextBox23">
          <controlPr defaultSize="0" recalcAlways="1" autoLine="0" linkedCell="Tabelle!F30" r:id="rId49">
            <anchor moveWithCells="1">
              <from>
                <xdr:col>3</xdr:col>
                <xdr:colOff>200025</xdr:colOff>
                <xdr:row>19</xdr:row>
                <xdr:rowOff>1628775</xdr:rowOff>
              </from>
              <to>
                <xdr:col>5</xdr:col>
                <xdr:colOff>685800</xdr:colOff>
                <xdr:row>19</xdr:row>
                <xdr:rowOff>1828800</xdr:rowOff>
              </to>
            </anchor>
          </controlPr>
        </control>
      </mc:Choice>
      <mc:Fallback>
        <control shapeId="1141" r:id="rId48" name="TextBox23"/>
      </mc:Fallback>
    </mc:AlternateContent>
    <mc:AlternateContent xmlns:mc="http://schemas.openxmlformats.org/markup-compatibility/2006">
      <mc:Choice Requires="x14">
        <control shapeId="1142" r:id="rId50" name="TextBox24">
          <controlPr defaultSize="0" recalcAlways="1" autoLine="0" linkedCell="Tabelle!F31" r:id="rId51">
            <anchor moveWithCells="1">
              <from>
                <xdr:col>3</xdr:col>
                <xdr:colOff>200025</xdr:colOff>
                <xdr:row>19</xdr:row>
                <xdr:rowOff>1828800</xdr:rowOff>
              </from>
              <to>
                <xdr:col>5</xdr:col>
                <xdr:colOff>685800</xdr:colOff>
                <xdr:row>20</xdr:row>
                <xdr:rowOff>9525</xdr:rowOff>
              </to>
            </anchor>
          </controlPr>
        </control>
      </mc:Choice>
      <mc:Fallback>
        <control shapeId="1142" r:id="rId50" name="TextBox24"/>
      </mc:Fallback>
    </mc:AlternateContent>
    <mc:AlternateContent xmlns:mc="http://schemas.openxmlformats.org/markup-compatibility/2006">
      <mc:Choice Requires="x14">
        <control shapeId="1143" r:id="rId52" name="TextBox25">
          <controlPr defaultSize="0" recalcAlways="1" autoLine="0" linkedCell="Tabelle!G20" r:id="rId53">
            <anchor moveWithCells="1">
              <from>
                <xdr:col>6</xdr:col>
                <xdr:colOff>171450</xdr:colOff>
                <xdr:row>17</xdr:row>
                <xdr:rowOff>104775</xdr:rowOff>
              </from>
              <to>
                <xdr:col>8</xdr:col>
                <xdr:colOff>657225</xdr:colOff>
                <xdr:row>18</xdr:row>
                <xdr:rowOff>57150</xdr:rowOff>
              </to>
            </anchor>
          </controlPr>
        </control>
      </mc:Choice>
      <mc:Fallback>
        <control shapeId="1143" r:id="rId52" name="TextBox25"/>
      </mc:Fallback>
    </mc:AlternateContent>
    <mc:AlternateContent xmlns:mc="http://schemas.openxmlformats.org/markup-compatibility/2006">
      <mc:Choice Requires="x14">
        <control shapeId="1144" r:id="rId54" name="TextBox26">
          <controlPr defaultSize="0" recalcAlways="1" autoLine="0" linkedCell="Tabelle!G21" r:id="rId55">
            <anchor moveWithCells="1">
              <from>
                <xdr:col>6</xdr:col>
                <xdr:colOff>171450</xdr:colOff>
                <xdr:row>18</xdr:row>
                <xdr:rowOff>57150</xdr:rowOff>
              </from>
              <to>
                <xdr:col>8</xdr:col>
                <xdr:colOff>657225</xdr:colOff>
                <xdr:row>19</xdr:row>
                <xdr:rowOff>9525</xdr:rowOff>
              </to>
            </anchor>
          </controlPr>
        </control>
      </mc:Choice>
      <mc:Fallback>
        <control shapeId="1144" r:id="rId54" name="TextBox26"/>
      </mc:Fallback>
    </mc:AlternateContent>
    <mc:AlternateContent xmlns:mc="http://schemas.openxmlformats.org/markup-compatibility/2006">
      <mc:Choice Requires="x14">
        <control shapeId="1145" r:id="rId56" name="TextBox27">
          <controlPr defaultSize="0" recalcAlways="1" autoLine="0" linkedCell="Tabelle!G22" r:id="rId57">
            <anchor moveWithCells="1">
              <from>
                <xdr:col>6</xdr:col>
                <xdr:colOff>171450</xdr:colOff>
                <xdr:row>19</xdr:row>
                <xdr:rowOff>9525</xdr:rowOff>
              </from>
              <to>
                <xdr:col>8</xdr:col>
                <xdr:colOff>657225</xdr:colOff>
                <xdr:row>19</xdr:row>
                <xdr:rowOff>209550</xdr:rowOff>
              </to>
            </anchor>
          </controlPr>
        </control>
      </mc:Choice>
      <mc:Fallback>
        <control shapeId="1145" r:id="rId56" name="TextBox27"/>
      </mc:Fallback>
    </mc:AlternateContent>
    <mc:AlternateContent xmlns:mc="http://schemas.openxmlformats.org/markup-compatibility/2006">
      <mc:Choice Requires="x14">
        <control shapeId="1146" r:id="rId58" name="TextBox28">
          <controlPr defaultSize="0" recalcAlways="1" autoLine="0" linkedCell="Tabelle!G23" r:id="rId59">
            <anchor moveWithCells="1">
              <from>
                <xdr:col>6</xdr:col>
                <xdr:colOff>171450</xdr:colOff>
                <xdr:row>19</xdr:row>
                <xdr:rowOff>219075</xdr:rowOff>
              </from>
              <to>
                <xdr:col>8</xdr:col>
                <xdr:colOff>657225</xdr:colOff>
                <xdr:row>19</xdr:row>
                <xdr:rowOff>419100</xdr:rowOff>
              </to>
            </anchor>
          </controlPr>
        </control>
      </mc:Choice>
      <mc:Fallback>
        <control shapeId="1146" r:id="rId58" name="TextBox28"/>
      </mc:Fallback>
    </mc:AlternateContent>
    <mc:AlternateContent xmlns:mc="http://schemas.openxmlformats.org/markup-compatibility/2006">
      <mc:Choice Requires="x14">
        <control shapeId="1147" r:id="rId60" name="TextBox29">
          <controlPr defaultSize="0" recalcAlways="1" autoLine="0" linkedCell="Tabelle!G24" r:id="rId61">
            <anchor moveWithCells="1">
              <from>
                <xdr:col>6</xdr:col>
                <xdr:colOff>171450</xdr:colOff>
                <xdr:row>19</xdr:row>
                <xdr:rowOff>419100</xdr:rowOff>
              </from>
              <to>
                <xdr:col>8</xdr:col>
                <xdr:colOff>657225</xdr:colOff>
                <xdr:row>19</xdr:row>
                <xdr:rowOff>619125</xdr:rowOff>
              </to>
            </anchor>
          </controlPr>
        </control>
      </mc:Choice>
      <mc:Fallback>
        <control shapeId="1147" r:id="rId60" name="TextBox29"/>
      </mc:Fallback>
    </mc:AlternateContent>
    <mc:AlternateContent xmlns:mc="http://schemas.openxmlformats.org/markup-compatibility/2006">
      <mc:Choice Requires="x14">
        <control shapeId="1148" r:id="rId62" name="TextBox30">
          <controlPr defaultSize="0" recalcAlways="1" autoLine="0" linkedCell="Tabelle!G25" r:id="rId63">
            <anchor moveWithCells="1">
              <from>
                <xdr:col>6</xdr:col>
                <xdr:colOff>171450</xdr:colOff>
                <xdr:row>19</xdr:row>
                <xdr:rowOff>619125</xdr:rowOff>
              </from>
              <to>
                <xdr:col>8</xdr:col>
                <xdr:colOff>657225</xdr:colOff>
                <xdr:row>19</xdr:row>
                <xdr:rowOff>819150</xdr:rowOff>
              </to>
            </anchor>
          </controlPr>
        </control>
      </mc:Choice>
      <mc:Fallback>
        <control shapeId="1148" r:id="rId62" name="TextBox30"/>
      </mc:Fallback>
    </mc:AlternateContent>
    <mc:AlternateContent xmlns:mc="http://schemas.openxmlformats.org/markup-compatibility/2006">
      <mc:Choice Requires="x14">
        <control shapeId="1149" r:id="rId64" name="TextBox31">
          <controlPr defaultSize="0" recalcAlways="1" autoLine="0" linkedCell="Tabelle!G26" r:id="rId65">
            <anchor moveWithCells="1">
              <from>
                <xdr:col>6</xdr:col>
                <xdr:colOff>171450</xdr:colOff>
                <xdr:row>19</xdr:row>
                <xdr:rowOff>819150</xdr:rowOff>
              </from>
              <to>
                <xdr:col>8</xdr:col>
                <xdr:colOff>657225</xdr:colOff>
                <xdr:row>19</xdr:row>
                <xdr:rowOff>1019175</xdr:rowOff>
              </to>
            </anchor>
          </controlPr>
        </control>
      </mc:Choice>
      <mc:Fallback>
        <control shapeId="1149" r:id="rId64" name="TextBox31"/>
      </mc:Fallback>
    </mc:AlternateContent>
    <mc:AlternateContent xmlns:mc="http://schemas.openxmlformats.org/markup-compatibility/2006">
      <mc:Choice Requires="x14">
        <control shapeId="1150" r:id="rId66" name="TextBox32">
          <controlPr defaultSize="0" recalcAlways="1" autoLine="0" linkedCell="Tabelle!G27" r:id="rId67">
            <anchor moveWithCells="1">
              <from>
                <xdr:col>6</xdr:col>
                <xdr:colOff>171450</xdr:colOff>
                <xdr:row>19</xdr:row>
                <xdr:rowOff>1019175</xdr:rowOff>
              </from>
              <to>
                <xdr:col>8</xdr:col>
                <xdr:colOff>657225</xdr:colOff>
                <xdr:row>19</xdr:row>
                <xdr:rowOff>1219200</xdr:rowOff>
              </to>
            </anchor>
          </controlPr>
        </control>
      </mc:Choice>
      <mc:Fallback>
        <control shapeId="1150" r:id="rId66" name="TextBox32"/>
      </mc:Fallback>
    </mc:AlternateContent>
    <mc:AlternateContent xmlns:mc="http://schemas.openxmlformats.org/markup-compatibility/2006">
      <mc:Choice Requires="x14">
        <control shapeId="1151" r:id="rId68" name="TextBox33">
          <controlPr defaultSize="0" recalcAlways="1" autoLine="0" linkedCell="Tabelle!G28" r:id="rId69">
            <anchor moveWithCells="1">
              <from>
                <xdr:col>6</xdr:col>
                <xdr:colOff>171450</xdr:colOff>
                <xdr:row>19</xdr:row>
                <xdr:rowOff>1219200</xdr:rowOff>
              </from>
              <to>
                <xdr:col>8</xdr:col>
                <xdr:colOff>657225</xdr:colOff>
                <xdr:row>19</xdr:row>
                <xdr:rowOff>1419225</xdr:rowOff>
              </to>
            </anchor>
          </controlPr>
        </control>
      </mc:Choice>
      <mc:Fallback>
        <control shapeId="1151" r:id="rId68" name="TextBox33"/>
      </mc:Fallback>
    </mc:AlternateContent>
    <mc:AlternateContent xmlns:mc="http://schemas.openxmlformats.org/markup-compatibility/2006">
      <mc:Choice Requires="x14">
        <control shapeId="1152" r:id="rId70" name="TextBox34">
          <controlPr defaultSize="0" recalcAlways="1" autoLine="0" linkedCell="Tabelle!G29" r:id="rId71">
            <anchor moveWithCells="1">
              <from>
                <xdr:col>6</xdr:col>
                <xdr:colOff>171450</xdr:colOff>
                <xdr:row>19</xdr:row>
                <xdr:rowOff>1428750</xdr:rowOff>
              </from>
              <to>
                <xdr:col>8</xdr:col>
                <xdr:colOff>657225</xdr:colOff>
                <xdr:row>19</xdr:row>
                <xdr:rowOff>1628775</xdr:rowOff>
              </to>
            </anchor>
          </controlPr>
        </control>
      </mc:Choice>
      <mc:Fallback>
        <control shapeId="1152" r:id="rId70" name="TextBox34"/>
      </mc:Fallback>
    </mc:AlternateContent>
    <mc:AlternateContent xmlns:mc="http://schemas.openxmlformats.org/markup-compatibility/2006">
      <mc:Choice Requires="x14">
        <control shapeId="1153" r:id="rId72" name="TextBox35">
          <controlPr defaultSize="0" recalcAlways="1" autoLine="0" linkedCell="Tabelle!G30" r:id="rId73">
            <anchor moveWithCells="1">
              <from>
                <xdr:col>6</xdr:col>
                <xdr:colOff>171450</xdr:colOff>
                <xdr:row>19</xdr:row>
                <xdr:rowOff>1628775</xdr:rowOff>
              </from>
              <to>
                <xdr:col>8</xdr:col>
                <xdr:colOff>657225</xdr:colOff>
                <xdr:row>19</xdr:row>
                <xdr:rowOff>1828800</xdr:rowOff>
              </to>
            </anchor>
          </controlPr>
        </control>
      </mc:Choice>
      <mc:Fallback>
        <control shapeId="1153" r:id="rId72" name="TextBox35"/>
      </mc:Fallback>
    </mc:AlternateContent>
    <mc:AlternateContent xmlns:mc="http://schemas.openxmlformats.org/markup-compatibility/2006">
      <mc:Choice Requires="x14">
        <control shapeId="1154" r:id="rId74" name="TextBox36">
          <controlPr defaultSize="0" recalcAlways="1" autoLine="0" linkedCell="Tabelle!G31" r:id="rId75">
            <anchor moveWithCells="1">
              <from>
                <xdr:col>6</xdr:col>
                <xdr:colOff>171450</xdr:colOff>
                <xdr:row>19</xdr:row>
                <xdr:rowOff>1828800</xdr:rowOff>
              </from>
              <to>
                <xdr:col>8</xdr:col>
                <xdr:colOff>657225</xdr:colOff>
                <xdr:row>20</xdr:row>
                <xdr:rowOff>9525</xdr:rowOff>
              </to>
            </anchor>
          </controlPr>
        </control>
      </mc:Choice>
      <mc:Fallback>
        <control shapeId="1154" r:id="rId74" name="TextBox36"/>
      </mc:Fallback>
    </mc:AlternateContent>
    <mc:AlternateContent xmlns:mc="http://schemas.openxmlformats.org/markup-compatibility/2006">
      <mc:Choice Requires="x14">
        <control shapeId="1155" r:id="rId76" name="CheckBox1">
          <controlPr defaultSize="0" autoLine="0" linkedCell="Tabelle!P20" r:id="rId77">
            <anchor moveWithCells="1">
              <from>
                <xdr:col>0</xdr:col>
                <xdr:colOff>133350</xdr:colOff>
                <xdr:row>17</xdr:row>
                <xdr:rowOff>152400</xdr:rowOff>
              </from>
              <to>
                <xdr:col>0</xdr:col>
                <xdr:colOff>285750</xdr:colOff>
                <xdr:row>18</xdr:row>
                <xdr:rowOff>57150</xdr:rowOff>
              </to>
            </anchor>
          </controlPr>
        </control>
      </mc:Choice>
      <mc:Fallback>
        <control shapeId="1155" r:id="rId76" name="CheckBox1"/>
      </mc:Fallback>
    </mc:AlternateContent>
    <mc:AlternateContent xmlns:mc="http://schemas.openxmlformats.org/markup-compatibility/2006">
      <mc:Choice Requires="x14">
        <control shapeId="1156" r:id="rId78" name="CheckBox2">
          <controlPr defaultSize="0" autoLine="0" autoPict="0" linkedCell="Tabelle!P21" r:id="rId79">
            <anchor moveWithCells="1">
              <from>
                <xdr:col>0</xdr:col>
                <xdr:colOff>133350</xdr:colOff>
                <xdr:row>18</xdr:row>
                <xdr:rowOff>104775</xdr:rowOff>
              </from>
              <to>
                <xdr:col>0</xdr:col>
                <xdr:colOff>285750</xdr:colOff>
                <xdr:row>19</xdr:row>
                <xdr:rowOff>9525</xdr:rowOff>
              </to>
            </anchor>
          </controlPr>
        </control>
      </mc:Choice>
      <mc:Fallback>
        <control shapeId="1156" r:id="rId78" name="CheckBox2"/>
      </mc:Fallback>
    </mc:AlternateContent>
    <mc:AlternateContent xmlns:mc="http://schemas.openxmlformats.org/markup-compatibility/2006">
      <mc:Choice Requires="x14">
        <control shapeId="1157" r:id="rId80" name="CheckBox3">
          <controlPr defaultSize="0" autoLine="0" autoPict="0" linkedCell="Tabelle!P22" r:id="rId81">
            <anchor moveWithCells="1">
              <from>
                <xdr:col>0</xdr:col>
                <xdr:colOff>133350</xdr:colOff>
                <xdr:row>19</xdr:row>
                <xdr:rowOff>57150</xdr:rowOff>
              </from>
              <to>
                <xdr:col>0</xdr:col>
                <xdr:colOff>285750</xdr:colOff>
                <xdr:row>19</xdr:row>
                <xdr:rowOff>209550</xdr:rowOff>
              </to>
            </anchor>
          </controlPr>
        </control>
      </mc:Choice>
      <mc:Fallback>
        <control shapeId="1157" r:id="rId80" name="CheckBox3"/>
      </mc:Fallback>
    </mc:AlternateContent>
    <mc:AlternateContent xmlns:mc="http://schemas.openxmlformats.org/markup-compatibility/2006">
      <mc:Choice Requires="x14">
        <control shapeId="1158" r:id="rId82" name="CheckBox4">
          <controlPr defaultSize="0" autoLine="0" autoPict="0" linkedCell="Tabelle!P23" r:id="rId83">
            <anchor moveWithCells="1">
              <from>
                <xdr:col>0</xdr:col>
                <xdr:colOff>133350</xdr:colOff>
                <xdr:row>19</xdr:row>
                <xdr:rowOff>266700</xdr:rowOff>
              </from>
              <to>
                <xdr:col>0</xdr:col>
                <xdr:colOff>285750</xdr:colOff>
                <xdr:row>19</xdr:row>
                <xdr:rowOff>419100</xdr:rowOff>
              </to>
            </anchor>
          </controlPr>
        </control>
      </mc:Choice>
      <mc:Fallback>
        <control shapeId="1158" r:id="rId82" name="CheckBox4"/>
      </mc:Fallback>
    </mc:AlternateContent>
    <mc:AlternateContent xmlns:mc="http://schemas.openxmlformats.org/markup-compatibility/2006">
      <mc:Choice Requires="x14">
        <control shapeId="1159" r:id="rId84" name="CheckBox5">
          <controlPr defaultSize="0" autoLine="0" autoPict="0" linkedCell="Tabelle!P24" r:id="rId85">
            <anchor moveWithCells="1">
              <from>
                <xdr:col>0</xdr:col>
                <xdr:colOff>133350</xdr:colOff>
                <xdr:row>19</xdr:row>
                <xdr:rowOff>466725</xdr:rowOff>
              </from>
              <to>
                <xdr:col>0</xdr:col>
                <xdr:colOff>285750</xdr:colOff>
                <xdr:row>19</xdr:row>
                <xdr:rowOff>619125</xdr:rowOff>
              </to>
            </anchor>
          </controlPr>
        </control>
      </mc:Choice>
      <mc:Fallback>
        <control shapeId="1159" r:id="rId84" name="CheckBox5"/>
      </mc:Fallback>
    </mc:AlternateContent>
    <mc:AlternateContent xmlns:mc="http://schemas.openxmlformats.org/markup-compatibility/2006">
      <mc:Choice Requires="x14">
        <control shapeId="1160" r:id="rId86" name="CheckBox6">
          <controlPr defaultSize="0" autoLine="0" autoPict="0" linkedCell="Tabelle!P25" r:id="rId87">
            <anchor moveWithCells="1">
              <from>
                <xdr:col>0</xdr:col>
                <xdr:colOff>133350</xdr:colOff>
                <xdr:row>19</xdr:row>
                <xdr:rowOff>666750</xdr:rowOff>
              </from>
              <to>
                <xdr:col>0</xdr:col>
                <xdr:colOff>285750</xdr:colOff>
                <xdr:row>19</xdr:row>
                <xdr:rowOff>819150</xdr:rowOff>
              </to>
            </anchor>
          </controlPr>
        </control>
      </mc:Choice>
      <mc:Fallback>
        <control shapeId="1160" r:id="rId86" name="CheckBox6"/>
      </mc:Fallback>
    </mc:AlternateContent>
    <mc:AlternateContent xmlns:mc="http://schemas.openxmlformats.org/markup-compatibility/2006">
      <mc:Choice Requires="x14">
        <control shapeId="1161" r:id="rId88" name="CheckBox7">
          <controlPr defaultSize="0" autoLine="0" autoPict="0" linkedCell="Tabelle!P26" r:id="rId89">
            <anchor moveWithCells="1">
              <from>
                <xdr:col>0</xdr:col>
                <xdr:colOff>133350</xdr:colOff>
                <xdr:row>19</xdr:row>
                <xdr:rowOff>866775</xdr:rowOff>
              </from>
              <to>
                <xdr:col>0</xdr:col>
                <xdr:colOff>285750</xdr:colOff>
                <xdr:row>19</xdr:row>
                <xdr:rowOff>1019175</xdr:rowOff>
              </to>
            </anchor>
          </controlPr>
        </control>
      </mc:Choice>
      <mc:Fallback>
        <control shapeId="1161" r:id="rId88" name="CheckBox7"/>
      </mc:Fallback>
    </mc:AlternateContent>
    <mc:AlternateContent xmlns:mc="http://schemas.openxmlformats.org/markup-compatibility/2006">
      <mc:Choice Requires="x14">
        <control shapeId="1162" r:id="rId90" name="CheckBox8">
          <controlPr defaultSize="0" autoLine="0" autoPict="0" linkedCell="Tabelle!P27" r:id="rId91">
            <anchor moveWithCells="1">
              <from>
                <xdr:col>0</xdr:col>
                <xdr:colOff>133350</xdr:colOff>
                <xdr:row>19</xdr:row>
                <xdr:rowOff>1066800</xdr:rowOff>
              </from>
              <to>
                <xdr:col>0</xdr:col>
                <xdr:colOff>285750</xdr:colOff>
                <xdr:row>19</xdr:row>
                <xdr:rowOff>1219200</xdr:rowOff>
              </to>
            </anchor>
          </controlPr>
        </control>
      </mc:Choice>
      <mc:Fallback>
        <control shapeId="1162" r:id="rId90" name="CheckBox8"/>
      </mc:Fallback>
    </mc:AlternateContent>
    <mc:AlternateContent xmlns:mc="http://schemas.openxmlformats.org/markup-compatibility/2006">
      <mc:Choice Requires="x14">
        <control shapeId="1163" r:id="rId92" name="CheckBox9">
          <controlPr defaultSize="0" autoLine="0" autoPict="0" linkedCell="Tabelle!P28" r:id="rId93">
            <anchor moveWithCells="1">
              <from>
                <xdr:col>0</xdr:col>
                <xdr:colOff>133350</xdr:colOff>
                <xdr:row>19</xdr:row>
                <xdr:rowOff>1266825</xdr:rowOff>
              </from>
              <to>
                <xdr:col>0</xdr:col>
                <xdr:colOff>285750</xdr:colOff>
                <xdr:row>19</xdr:row>
                <xdr:rowOff>1419225</xdr:rowOff>
              </to>
            </anchor>
          </controlPr>
        </control>
      </mc:Choice>
      <mc:Fallback>
        <control shapeId="1163" r:id="rId92" name="CheckBox9"/>
      </mc:Fallback>
    </mc:AlternateContent>
    <mc:AlternateContent xmlns:mc="http://schemas.openxmlformats.org/markup-compatibility/2006">
      <mc:Choice Requires="x14">
        <control shapeId="1164" r:id="rId94" name="CheckBox10">
          <controlPr defaultSize="0" autoLine="0" autoPict="0" linkedCell="Tabelle!P29" r:id="rId95">
            <anchor moveWithCells="1">
              <from>
                <xdr:col>0</xdr:col>
                <xdr:colOff>133350</xdr:colOff>
                <xdr:row>19</xdr:row>
                <xdr:rowOff>1476375</xdr:rowOff>
              </from>
              <to>
                <xdr:col>0</xdr:col>
                <xdr:colOff>285750</xdr:colOff>
                <xdr:row>19</xdr:row>
                <xdr:rowOff>1628775</xdr:rowOff>
              </to>
            </anchor>
          </controlPr>
        </control>
      </mc:Choice>
      <mc:Fallback>
        <control shapeId="1164" r:id="rId94" name="CheckBox10"/>
      </mc:Fallback>
    </mc:AlternateContent>
    <mc:AlternateContent xmlns:mc="http://schemas.openxmlformats.org/markup-compatibility/2006">
      <mc:Choice Requires="x14">
        <control shapeId="1165" r:id="rId96" name="CheckBox11">
          <controlPr defaultSize="0" autoLine="0" autoPict="0" linkedCell="Tabelle!P30" r:id="rId97">
            <anchor moveWithCells="1">
              <from>
                <xdr:col>0</xdr:col>
                <xdr:colOff>133350</xdr:colOff>
                <xdr:row>19</xdr:row>
                <xdr:rowOff>1676400</xdr:rowOff>
              </from>
              <to>
                <xdr:col>0</xdr:col>
                <xdr:colOff>285750</xdr:colOff>
                <xdr:row>19</xdr:row>
                <xdr:rowOff>1828800</xdr:rowOff>
              </to>
            </anchor>
          </controlPr>
        </control>
      </mc:Choice>
      <mc:Fallback>
        <control shapeId="1165" r:id="rId96" name="CheckBox11"/>
      </mc:Fallback>
    </mc:AlternateContent>
    <mc:AlternateContent xmlns:mc="http://schemas.openxmlformats.org/markup-compatibility/2006">
      <mc:Choice Requires="x14">
        <control shapeId="1166" r:id="rId98" name="CheckBox12">
          <controlPr defaultSize="0" autoLine="0" autoPict="0" linkedCell="Tabelle!P31" r:id="rId99">
            <anchor moveWithCells="1">
              <from>
                <xdr:col>0</xdr:col>
                <xdr:colOff>133350</xdr:colOff>
                <xdr:row>19</xdr:row>
                <xdr:rowOff>1876425</xdr:rowOff>
              </from>
              <to>
                <xdr:col>0</xdr:col>
                <xdr:colOff>285750</xdr:colOff>
                <xdr:row>20</xdr:row>
                <xdr:rowOff>9525</xdr:rowOff>
              </to>
            </anchor>
          </controlPr>
        </control>
      </mc:Choice>
      <mc:Fallback>
        <control shapeId="1166" r:id="rId98" name="CheckBox12"/>
      </mc:Fallback>
    </mc:AlternateContent>
    <mc:AlternateContent xmlns:mc="http://schemas.openxmlformats.org/markup-compatibility/2006">
      <mc:Choice Requires="x14">
        <control shapeId="1189" r:id="rId100" name="CheckBox13">
          <controlPr defaultSize="0" autoLine="0" autoPict="0" linkedCell="Tabelle!Q20" r:id="rId101">
            <anchor moveWithCells="1">
              <from>
                <xdr:col>3</xdr:col>
                <xdr:colOff>123825</xdr:colOff>
                <xdr:row>17</xdr:row>
                <xdr:rowOff>152400</xdr:rowOff>
              </from>
              <to>
                <xdr:col>3</xdr:col>
                <xdr:colOff>276225</xdr:colOff>
                <xdr:row>18</xdr:row>
                <xdr:rowOff>57150</xdr:rowOff>
              </to>
            </anchor>
          </controlPr>
        </control>
      </mc:Choice>
      <mc:Fallback>
        <control shapeId="1189" r:id="rId100" name="CheckBox13"/>
      </mc:Fallback>
    </mc:AlternateContent>
    <mc:AlternateContent xmlns:mc="http://schemas.openxmlformats.org/markup-compatibility/2006">
      <mc:Choice Requires="x14">
        <control shapeId="1190" r:id="rId102" name="CheckBox14">
          <controlPr defaultSize="0" autoLine="0" autoPict="0" linkedCell="Tabelle!Q21" r:id="rId103">
            <anchor moveWithCells="1">
              <from>
                <xdr:col>3</xdr:col>
                <xdr:colOff>123825</xdr:colOff>
                <xdr:row>18</xdr:row>
                <xdr:rowOff>104775</xdr:rowOff>
              </from>
              <to>
                <xdr:col>3</xdr:col>
                <xdr:colOff>276225</xdr:colOff>
                <xdr:row>19</xdr:row>
                <xdr:rowOff>9525</xdr:rowOff>
              </to>
            </anchor>
          </controlPr>
        </control>
      </mc:Choice>
      <mc:Fallback>
        <control shapeId="1190" r:id="rId102" name="CheckBox14"/>
      </mc:Fallback>
    </mc:AlternateContent>
    <mc:AlternateContent xmlns:mc="http://schemas.openxmlformats.org/markup-compatibility/2006">
      <mc:Choice Requires="x14">
        <control shapeId="1191" r:id="rId104" name="CheckBox15">
          <controlPr defaultSize="0" autoLine="0" autoPict="0" linkedCell="Tabelle!Q22" r:id="rId105">
            <anchor moveWithCells="1">
              <from>
                <xdr:col>3</xdr:col>
                <xdr:colOff>123825</xdr:colOff>
                <xdr:row>19</xdr:row>
                <xdr:rowOff>57150</xdr:rowOff>
              </from>
              <to>
                <xdr:col>3</xdr:col>
                <xdr:colOff>276225</xdr:colOff>
                <xdr:row>19</xdr:row>
                <xdr:rowOff>209550</xdr:rowOff>
              </to>
            </anchor>
          </controlPr>
        </control>
      </mc:Choice>
      <mc:Fallback>
        <control shapeId="1191" r:id="rId104" name="CheckBox15"/>
      </mc:Fallback>
    </mc:AlternateContent>
    <mc:AlternateContent xmlns:mc="http://schemas.openxmlformats.org/markup-compatibility/2006">
      <mc:Choice Requires="x14">
        <control shapeId="1192" r:id="rId106" name="CheckBox16">
          <controlPr defaultSize="0" autoLine="0" autoPict="0" linkedCell="Tabelle!Q23" r:id="rId107">
            <anchor moveWithCells="1">
              <from>
                <xdr:col>3</xdr:col>
                <xdr:colOff>123825</xdr:colOff>
                <xdr:row>19</xdr:row>
                <xdr:rowOff>266700</xdr:rowOff>
              </from>
              <to>
                <xdr:col>3</xdr:col>
                <xdr:colOff>276225</xdr:colOff>
                <xdr:row>19</xdr:row>
                <xdr:rowOff>419100</xdr:rowOff>
              </to>
            </anchor>
          </controlPr>
        </control>
      </mc:Choice>
      <mc:Fallback>
        <control shapeId="1192" r:id="rId106" name="CheckBox16"/>
      </mc:Fallback>
    </mc:AlternateContent>
    <mc:AlternateContent xmlns:mc="http://schemas.openxmlformats.org/markup-compatibility/2006">
      <mc:Choice Requires="x14">
        <control shapeId="1193" r:id="rId108" name="CheckBox17">
          <controlPr defaultSize="0" autoLine="0" autoPict="0" linkedCell="Tabelle!Q24" r:id="rId109">
            <anchor moveWithCells="1">
              <from>
                <xdr:col>3</xdr:col>
                <xdr:colOff>123825</xdr:colOff>
                <xdr:row>19</xdr:row>
                <xdr:rowOff>466725</xdr:rowOff>
              </from>
              <to>
                <xdr:col>3</xdr:col>
                <xdr:colOff>276225</xdr:colOff>
                <xdr:row>19</xdr:row>
                <xdr:rowOff>619125</xdr:rowOff>
              </to>
            </anchor>
          </controlPr>
        </control>
      </mc:Choice>
      <mc:Fallback>
        <control shapeId="1193" r:id="rId108" name="CheckBox17"/>
      </mc:Fallback>
    </mc:AlternateContent>
    <mc:AlternateContent xmlns:mc="http://schemas.openxmlformats.org/markup-compatibility/2006">
      <mc:Choice Requires="x14">
        <control shapeId="1194" r:id="rId110" name="CheckBox18">
          <controlPr defaultSize="0" autoLine="0" autoPict="0" linkedCell="Tabelle!Q25" r:id="rId111">
            <anchor moveWithCells="1">
              <from>
                <xdr:col>3</xdr:col>
                <xdr:colOff>123825</xdr:colOff>
                <xdr:row>19</xdr:row>
                <xdr:rowOff>666750</xdr:rowOff>
              </from>
              <to>
                <xdr:col>3</xdr:col>
                <xdr:colOff>276225</xdr:colOff>
                <xdr:row>19</xdr:row>
                <xdr:rowOff>819150</xdr:rowOff>
              </to>
            </anchor>
          </controlPr>
        </control>
      </mc:Choice>
      <mc:Fallback>
        <control shapeId="1194" r:id="rId110" name="CheckBox18"/>
      </mc:Fallback>
    </mc:AlternateContent>
    <mc:AlternateContent xmlns:mc="http://schemas.openxmlformats.org/markup-compatibility/2006">
      <mc:Choice Requires="x14">
        <control shapeId="1195" r:id="rId112" name="CheckBox19">
          <controlPr defaultSize="0" autoLine="0" autoPict="0" linkedCell="Tabelle!Q26" r:id="rId113">
            <anchor moveWithCells="1">
              <from>
                <xdr:col>3</xdr:col>
                <xdr:colOff>123825</xdr:colOff>
                <xdr:row>19</xdr:row>
                <xdr:rowOff>866775</xdr:rowOff>
              </from>
              <to>
                <xdr:col>3</xdr:col>
                <xdr:colOff>276225</xdr:colOff>
                <xdr:row>19</xdr:row>
                <xdr:rowOff>1019175</xdr:rowOff>
              </to>
            </anchor>
          </controlPr>
        </control>
      </mc:Choice>
      <mc:Fallback>
        <control shapeId="1195" r:id="rId112" name="CheckBox19"/>
      </mc:Fallback>
    </mc:AlternateContent>
    <mc:AlternateContent xmlns:mc="http://schemas.openxmlformats.org/markup-compatibility/2006">
      <mc:Choice Requires="x14">
        <control shapeId="1196" r:id="rId114" name="CheckBox20">
          <controlPr defaultSize="0" autoLine="0" autoPict="0" linkedCell="Tabelle!Q27" r:id="rId115">
            <anchor moveWithCells="1">
              <from>
                <xdr:col>3</xdr:col>
                <xdr:colOff>123825</xdr:colOff>
                <xdr:row>19</xdr:row>
                <xdr:rowOff>1066800</xdr:rowOff>
              </from>
              <to>
                <xdr:col>3</xdr:col>
                <xdr:colOff>276225</xdr:colOff>
                <xdr:row>19</xdr:row>
                <xdr:rowOff>1219200</xdr:rowOff>
              </to>
            </anchor>
          </controlPr>
        </control>
      </mc:Choice>
      <mc:Fallback>
        <control shapeId="1196" r:id="rId114" name="CheckBox20"/>
      </mc:Fallback>
    </mc:AlternateContent>
    <mc:AlternateContent xmlns:mc="http://schemas.openxmlformats.org/markup-compatibility/2006">
      <mc:Choice Requires="x14">
        <control shapeId="1197" r:id="rId116" name="CheckBox21">
          <controlPr defaultSize="0" autoLine="0" autoPict="0" linkedCell="Tabelle!Q28" r:id="rId117">
            <anchor moveWithCells="1">
              <from>
                <xdr:col>3</xdr:col>
                <xdr:colOff>123825</xdr:colOff>
                <xdr:row>19</xdr:row>
                <xdr:rowOff>1266825</xdr:rowOff>
              </from>
              <to>
                <xdr:col>3</xdr:col>
                <xdr:colOff>276225</xdr:colOff>
                <xdr:row>19</xdr:row>
                <xdr:rowOff>1419225</xdr:rowOff>
              </to>
            </anchor>
          </controlPr>
        </control>
      </mc:Choice>
      <mc:Fallback>
        <control shapeId="1197" r:id="rId116" name="CheckBox21"/>
      </mc:Fallback>
    </mc:AlternateContent>
    <mc:AlternateContent xmlns:mc="http://schemas.openxmlformats.org/markup-compatibility/2006">
      <mc:Choice Requires="x14">
        <control shapeId="1198" r:id="rId118" name="CheckBox22">
          <controlPr defaultSize="0" autoLine="0" autoPict="0" linkedCell="Tabelle!Q29" r:id="rId119">
            <anchor moveWithCells="1">
              <from>
                <xdr:col>3</xdr:col>
                <xdr:colOff>123825</xdr:colOff>
                <xdr:row>19</xdr:row>
                <xdr:rowOff>1476375</xdr:rowOff>
              </from>
              <to>
                <xdr:col>3</xdr:col>
                <xdr:colOff>276225</xdr:colOff>
                <xdr:row>19</xdr:row>
                <xdr:rowOff>1628775</xdr:rowOff>
              </to>
            </anchor>
          </controlPr>
        </control>
      </mc:Choice>
      <mc:Fallback>
        <control shapeId="1198" r:id="rId118" name="CheckBox22"/>
      </mc:Fallback>
    </mc:AlternateContent>
    <mc:AlternateContent xmlns:mc="http://schemas.openxmlformats.org/markup-compatibility/2006">
      <mc:Choice Requires="x14">
        <control shapeId="1199" r:id="rId120" name="CheckBox23">
          <controlPr defaultSize="0" autoLine="0" autoPict="0" linkedCell="Tabelle!Q30" r:id="rId121">
            <anchor moveWithCells="1">
              <from>
                <xdr:col>3</xdr:col>
                <xdr:colOff>123825</xdr:colOff>
                <xdr:row>19</xdr:row>
                <xdr:rowOff>1676400</xdr:rowOff>
              </from>
              <to>
                <xdr:col>3</xdr:col>
                <xdr:colOff>276225</xdr:colOff>
                <xdr:row>19</xdr:row>
                <xdr:rowOff>1828800</xdr:rowOff>
              </to>
            </anchor>
          </controlPr>
        </control>
      </mc:Choice>
      <mc:Fallback>
        <control shapeId="1199" r:id="rId120" name="CheckBox23"/>
      </mc:Fallback>
    </mc:AlternateContent>
    <mc:AlternateContent xmlns:mc="http://schemas.openxmlformats.org/markup-compatibility/2006">
      <mc:Choice Requires="x14">
        <control shapeId="1200" r:id="rId122" name="CheckBox24">
          <controlPr defaultSize="0" autoLine="0" autoPict="0" linkedCell="Tabelle!Q31" r:id="rId123">
            <anchor moveWithCells="1">
              <from>
                <xdr:col>3</xdr:col>
                <xdr:colOff>123825</xdr:colOff>
                <xdr:row>19</xdr:row>
                <xdr:rowOff>1876425</xdr:rowOff>
              </from>
              <to>
                <xdr:col>3</xdr:col>
                <xdr:colOff>276225</xdr:colOff>
                <xdr:row>20</xdr:row>
                <xdr:rowOff>9525</xdr:rowOff>
              </to>
            </anchor>
          </controlPr>
        </control>
      </mc:Choice>
      <mc:Fallback>
        <control shapeId="1200" r:id="rId122" name="CheckBox24"/>
      </mc:Fallback>
    </mc:AlternateContent>
    <mc:AlternateContent xmlns:mc="http://schemas.openxmlformats.org/markup-compatibility/2006">
      <mc:Choice Requires="x14">
        <control shapeId="1201" r:id="rId124" name="CheckBox25">
          <controlPr defaultSize="0" autoLine="0" autoPict="0" linkedCell="Tabelle!R20" r:id="rId125">
            <anchor moveWithCells="1">
              <from>
                <xdr:col>6</xdr:col>
                <xdr:colOff>104775</xdr:colOff>
                <xdr:row>17</xdr:row>
                <xdr:rowOff>152400</xdr:rowOff>
              </from>
              <to>
                <xdr:col>6</xdr:col>
                <xdr:colOff>257175</xdr:colOff>
                <xdr:row>18</xdr:row>
                <xdr:rowOff>57150</xdr:rowOff>
              </to>
            </anchor>
          </controlPr>
        </control>
      </mc:Choice>
      <mc:Fallback>
        <control shapeId="1201" r:id="rId124" name="CheckBox25"/>
      </mc:Fallback>
    </mc:AlternateContent>
    <mc:AlternateContent xmlns:mc="http://schemas.openxmlformats.org/markup-compatibility/2006">
      <mc:Choice Requires="x14">
        <control shapeId="1202" r:id="rId126" name="CheckBox26">
          <controlPr defaultSize="0" autoLine="0" autoPict="0" linkedCell="Tabelle!R21" r:id="rId127">
            <anchor moveWithCells="1">
              <from>
                <xdr:col>6</xdr:col>
                <xdr:colOff>104775</xdr:colOff>
                <xdr:row>18</xdr:row>
                <xdr:rowOff>104775</xdr:rowOff>
              </from>
              <to>
                <xdr:col>6</xdr:col>
                <xdr:colOff>257175</xdr:colOff>
                <xdr:row>19</xdr:row>
                <xdr:rowOff>9525</xdr:rowOff>
              </to>
            </anchor>
          </controlPr>
        </control>
      </mc:Choice>
      <mc:Fallback>
        <control shapeId="1202" r:id="rId126" name="CheckBox26"/>
      </mc:Fallback>
    </mc:AlternateContent>
    <mc:AlternateContent xmlns:mc="http://schemas.openxmlformats.org/markup-compatibility/2006">
      <mc:Choice Requires="x14">
        <control shapeId="1203" r:id="rId128" name="CheckBox27">
          <controlPr defaultSize="0" autoLine="0" autoPict="0" linkedCell="Tabelle!R22" r:id="rId129">
            <anchor moveWithCells="1">
              <from>
                <xdr:col>6</xdr:col>
                <xdr:colOff>104775</xdr:colOff>
                <xdr:row>19</xdr:row>
                <xdr:rowOff>57150</xdr:rowOff>
              </from>
              <to>
                <xdr:col>6</xdr:col>
                <xdr:colOff>257175</xdr:colOff>
                <xdr:row>19</xdr:row>
                <xdr:rowOff>209550</xdr:rowOff>
              </to>
            </anchor>
          </controlPr>
        </control>
      </mc:Choice>
      <mc:Fallback>
        <control shapeId="1203" r:id="rId128" name="CheckBox27"/>
      </mc:Fallback>
    </mc:AlternateContent>
    <mc:AlternateContent xmlns:mc="http://schemas.openxmlformats.org/markup-compatibility/2006">
      <mc:Choice Requires="x14">
        <control shapeId="1204" r:id="rId130" name="CheckBox28">
          <controlPr defaultSize="0" autoLine="0" autoPict="0" linkedCell="Tabelle!R23" r:id="rId131">
            <anchor moveWithCells="1">
              <from>
                <xdr:col>6</xdr:col>
                <xdr:colOff>104775</xdr:colOff>
                <xdr:row>19</xdr:row>
                <xdr:rowOff>266700</xdr:rowOff>
              </from>
              <to>
                <xdr:col>6</xdr:col>
                <xdr:colOff>257175</xdr:colOff>
                <xdr:row>19</xdr:row>
                <xdr:rowOff>419100</xdr:rowOff>
              </to>
            </anchor>
          </controlPr>
        </control>
      </mc:Choice>
      <mc:Fallback>
        <control shapeId="1204" r:id="rId130" name="CheckBox28"/>
      </mc:Fallback>
    </mc:AlternateContent>
    <mc:AlternateContent xmlns:mc="http://schemas.openxmlformats.org/markup-compatibility/2006">
      <mc:Choice Requires="x14">
        <control shapeId="1205" r:id="rId132" name="CheckBox29">
          <controlPr defaultSize="0" autoLine="0" autoPict="0" linkedCell="Tabelle!R24" r:id="rId133">
            <anchor moveWithCells="1">
              <from>
                <xdr:col>6</xdr:col>
                <xdr:colOff>104775</xdr:colOff>
                <xdr:row>19</xdr:row>
                <xdr:rowOff>466725</xdr:rowOff>
              </from>
              <to>
                <xdr:col>6</xdr:col>
                <xdr:colOff>257175</xdr:colOff>
                <xdr:row>19</xdr:row>
                <xdr:rowOff>619125</xdr:rowOff>
              </to>
            </anchor>
          </controlPr>
        </control>
      </mc:Choice>
      <mc:Fallback>
        <control shapeId="1205" r:id="rId132" name="CheckBox29"/>
      </mc:Fallback>
    </mc:AlternateContent>
    <mc:AlternateContent xmlns:mc="http://schemas.openxmlformats.org/markup-compatibility/2006">
      <mc:Choice Requires="x14">
        <control shapeId="1206" r:id="rId134" name="CheckBox30">
          <controlPr defaultSize="0" autoLine="0" autoPict="0" linkedCell="Tabelle!R25" r:id="rId135">
            <anchor moveWithCells="1">
              <from>
                <xdr:col>6</xdr:col>
                <xdr:colOff>104775</xdr:colOff>
                <xdr:row>19</xdr:row>
                <xdr:rowOff>666750</xdr:rowOff>
              </from>
              <to>
                <xdr:col>6</xdr:col>
                <xdr:colOff>257175</xdr:colOff>
                <xdr:row>19</xdr:row>
                <xdr:rowOff>819150</xdr:rowOff>
              </to>
            </anchor>
          </controlPr>
        </control>
      </mc:Choice>
      <mc:Fallback>
        <control shapeId="1206" r:id="rId134" name="CheckBox30"/>
      </mc:Fallback>
    </mc:AlternateContent>
    <mc:AlternateContent xmlns:mc="http://schemas.openxmlformats.org/markup-compatibility/2006">
      <mc:Choice Requires="x14">
        <control shapeId="1207" r:id="rId136" name="CheckBox31">
          <controlPr defaultSize="0" autoLine="0" autoPict="0" linkedCell="Tabelle!R26" r:id="rId137">
            <anchor moveWithCells="1">
              <from>
                <xdr:col>6</xdr:col>
                <xdr:colOff>104775</xdr:colOff>
                <xdr:row>19</xdr:row>
                <xdr:rowOff>866775</xdr:rowOff>
              </from>
              <to>
                <xdr:col>6</xdr:col>
                <xdr:colOff>257175</xdr:colOff>
                <xdr:row>19</xdr:row>
                <xdr:rowOff>1019175</xdr:rowOff>
              </to>
            </anchor>
          </controlPr>
        </control>
      </mc:Choice>
      <mc:Fallback>
        <control shapeId="1207" r:id="rId136" name="CheckBox31"/>
      </mc:Fallback>
    </mc:AlternateContent>
    <mc:AlternateContent xmlns:mc="http://schemas.openxmlformats.org/markup-compatibility/2006">
      <mc:Choice Requires="x14">
        <control shapeId="1208" r:id="rId138" name="CheckBox32">
          <controlPr defaultSize="0" autoLine="0" autoPict="0" linkedCell="Tabelle!R27" r:id="rId139">
            <anchor moveWithCells="1">
              <from>
                <xdr:col>6</xdr:col>
                <xdr:colOff>104775</xdr:colOff>
                <xdr:row>19</xdr:row>
                <xdr:rowOff>1066800</xdr:rowOff>
              </from>
              <to>
                <xdr:col>6</xdr:col>
                <xdr:colOff>257175</xdr:colOff>
                <xdr:row>19</xdr:row>
                <xdr:rowOff>1219200</xdr:rowOff>
              </to>
            </anchor>
          </controlPr>
        </control>
      </mc:Choice>
      <mc:Fallback>
        <control shapeId="1208" r:id="rId138" name="CheckBox32"/>
      </mc:Fallback>
    </mc:AlternateContent>
    <mc:AlternateContent xmlns:mc="http://schemas.openxmlformats.org/markup-compatibility/2006">
      <mc:Choice Requires="x14">
        <control shapeId="1209" r:id="rId140" name="CheckBox33">
          <controlPr defaultSize="0" autoLine="0" autoPict="0" linkedCell="Tabelle!R28" r:id="rId141">
            <anchor moveWithCells="1">
              <from>
                <xdr:col>6</xdr:col>
                <xdr:colOff>104775</xdr:colOff>
                <xdr:row>19</xdr:row>
                <xdr:rowOff>1266825</xdr:rowOff>
              </from>
              <to>
                <xdr:col>6</xdr:col>
                <xdr:colOff>257175</xdr:colOff>
                <xdr:row>19</xdr:row>
                <xdr:rowOff>1419225</xdr:rowOff>
              </to>
            </anchor>
          </controlPr>
        </control>
      </mc:Choice>
      <mc:Fallback>
        <control shapeId="1209" r:id="rId140" name="CheckBox33"/>
      </mc:Fallback>
    </mc:AlternateContent>
    <mc:AlternateContent xmlns:mc="http://schemas.openxmlformats.org/markup-compatibility/2006">
      <mc:Choice Requires="x14">
        <control shapeId="1210" r:id="rId142" name="CheckBox34">
          <controlPr defaultSize="0" autoLine="0" autoPict="0" linkedCell="Tabelle!R29" r:id="rId143">
            <anchor moveWithCells="1">
              <from>
                <xdr:col>6</xdr:col>
                <xdr:colOff>104775</xdr:colOff>
                <xdr:row>19</xdr:row>
                <xdr:rowOff>1476375</xdr:rowOff>
              </from>
              <to>
                <xdr:col>6</xdr:col>
                <xdr:colOff>257175</xdr:colOff>
                <xdr:row>19</xdr:row>
                <xdr:rowOff>1628775</xdr:rowOff>
              </to>
            </anchor>
          </controlPr>
        </control>
      </mc:Choice>
      <mc:Fallback>
        <control shapeId="1210" r:id="rId142" name="CheckBox34"/>
      </mc:Fallback>
    </mc:AlternateContent>
    <mc:AlternateContent xmlns:mc="http://schemas.openxmlformats.org/markup-compatibility/2006">
      <mc:Choice Requires="x14">
        <control shapeId="1211" r:id="rId144" name="CheckBox35">
          <controlPr defaultSize="0" autoLine="0" autoPict="0" linkedCell="Tabelle!R30" r:id="rId145">
            <anchor moveWithCells="1">
              <from>
                <xdr:col>6</xdr:col>
                <xdr:colOff>104775</xdr:colOff>
                <xdr:row>19</xdr:row>
                <xdr:rowOff>1676400</xdr:rowOff>
              </from>
              <to>
                <xdr:col>6</xdr:col>
                <xdr:colOff>257175</xdr:colOff>
                <xdr:row>19</xdr:row>
                <xdr:rowOff>1828800</xdr:rowOff>
              </to>
            </anchor>
          </controlPr>
        </control>
      </mc:Choice>
      <mc:Fallback>
        <control shapeId="1211" r:id="rId144" name="CheckBox35"/>
      </mc:Fallback>
    </mc:AlternateContent>
    <mc:AlternateContent xmlns:mc="http://schemas.openxmlformats.org/markup-compatibility/2006">
      <mc:Choice Requires="x14">
        <control shapeId="1212" r:id="rId146" name="CheckBox36">
          <controlPr defaultSize="0" autoLine="0" autoPict="0" linkedCell="Tabelle!R31" r:id="rId147">
            <anchor moveWithCells="1">
              <from>
                <xdr:col>6</xdr:col>
                <xdr:colOff>104775</xdr:colOff>
                <xdr:row>19</xdr:row>
                <xdr:rowOff>1876425</xdr:rowOff>
              </from>
              <to>
                <xdr:col>6</xdr:col>
                <xdr:colOff>257175</xdr:colOff>
                <xdr:row>20</xdr:row>
                <xdr:rowOff>9525</xdr:rowOff>
              </to>
            </anchor>
          </controlPr>
        </control>
      </mc:Choice>
      <mc:Fallback>
        <control shapeId="1212" r:id="rId146" name="CheckBox36"/>
      </mc:Fallback>
    </mc:AlternateContent>
    <mc:AlternateContent xmlns:mc="http://schemas.openxmlformats.org/markup-compatibility/2006">
      <mc:Choice Requires="x14">
        <control shapeId="1091" r:id="rId148" name="Check Box 67">
          <controlPr defaultSize="0" autoFill="0" autoLine="0" autoPict="0">
            <anchor moveWithCells="1">
              <from>
                <xdr:col>0</xdr:col>
                <xdr:colOff>457200</xdr:colOff>
                <xdr:row>31</xdr:row>
                <xdr:rowOff>200025</xdr:rowOff>
              </from>
              <to>
                <xdr:col>4</xdr:col>
                <xdr:colOff>228600</xdr:colOff>
                <xdr:row>32</xdr:row>
                <xdr:rowOff>95250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27" r:id="rId149" name="Drop Down 3">
          <controlPr locked="0" defaultSize="0" autoLine="0" autoPict="0">
            <anchor moveWithCells="1">
              <from>
                <xdr:col>0</xdr:col>
                <xdr:colOff>152400</xdr:colOff>
                <xdr:row>16</xdr:row>
                <xdr:rowOff>9525</xdr:rowOff>
              </from>
              <to>
                <xdr:col>2</xdr:col>
                <xdr:colOff>647700</xdr:colOff>
                <xdr:row>17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29" r:id="rId150" name="Drop Down 5">
          <controlPr locked="0" defaultSize="0" autoLine="0" autoPict="0">
            <anchor moveWithCells="1">
              <from>
                <xdr:col>3</xdr:col>
                <xdr:colOff>133350</xdr:colOff>
                <xdr:row>16</xdr:row>
                <xdr:rowOff>9525</xdr:rowOff>
              </from>
              <to>
                <xdr:col>5</xdr:col>
                <xdr:colOff>628650</xdr:colOff>
                <xdr:row>17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31" r:id="rId151" name="Drop Down 7">
          <controlPr locked="0" defaultSize="0" autoLine="0" autoPict="0">
            <anchor moveWithCells="1">
              <from>
                <xdr:col>6</xdr:col>
                <xdr:colOff>114300</xdr:colOff>
                <xdr:row>16</xdr:row>
                <xdr:rowOff>9525</xdr:rowOff>
              </from>
              <to>
                <xdr:col>8</xdr:col>
                <xdr:colOff>609600</xdr:colOff>
                <xdr:row>17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32" r:id="rId152" name="Check Box 8">
          <controlPr defaultSize="0" autoFill="0" autoLine="0" autoPict="0">
            <anchor moveWithCells="1">
              <from>
                <xdr:col>11</xdr:col>
                <xdr:colOff>314325</xdr:colOff>
                <xdr:row>15</xdr:row>
                <xdr:rowOff>323850</xdr:rowOff>
              </from>
              <to>
                <xdr:col>14</xdr:col>
                <xdr:colOff>438150</xdr:colOff>
                <xdr:row>17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33" r:id="rId153" name="Check Box 9">
          <controlPr defaultSize="0" autoFill="0" autoLine="0" autoPict="0">
            <anchor moveWithCells="1">
              <from>
                <xdr:col>11</xdr:col>
                <xdr:colOff>314325</xdr:colOff>
                <xdr:row>17</xdr:row>
                <xdr:rowOff>0</xdr:rowOff>
              </from>
              <to>
                <xdr:col>15</xdr:col>
                <xdr:colOff>238125</xdr:colOff>
                <xdr:row>18</xdr:row>
                <xdr:rowOff>19050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34" r:id="rId154" name="Check Box 10">
          <controlPr defaultSize="0" autoFill="0" autoLine="0" autoPict="0">
            <anchor moveWithCells="1">
              <from>
                <xdr:col>5</xdr:col>
                <xdr:colOff>428625</xdr:colOff>
                <xdr:row>28</xdr:row>
                <xdr:rowOff>142875</xdr:rowOff>
              </from>
              <to>
                <xdr:col>8</xdr:col>
                <xdr:colOff>247650</xdr:colOff>
                <xdr:row>29</xdr:row>
                <xdr:rowOff>133350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35" r:id="rId155" name="Check Box 11">
          <controlPr defaultSize="0" autoFill="0" autoLine="0" autoPict="0">
            <anchor moveWithCells="1">
              <from>
                <xdr:col>5</xdr:col>
                <xdr:colOff>428625</xdr:colOff>
                <xdr:row>31</xdr:row>
                <xdr:rowOff>19050</xdr:rowOff>
              </from>
              <to>
                <xdr:col>8</xdr:col>
                <xdr:colOff>247650</xdr:colOff>
                <xdr:row>31</xdr:row>
                <xdr:rowOff>171450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36" r:id="rId156" name="Check Box 12">
          <controlPr defaultSize="0" autoFill="0" autoLine="0" autoPict="0">
            <anchor moveWithCells="1">
              <from>
                <xdr:col>5</xdr:col>
                <xdr:colOff>428625</xdr:colOff>
                <xdr:row>31</xdr:row>
                <xdr:rowOff>247650</xdr:rowOff>
              </from>
              <to>
                <xdr:col>8</xdr:col>
                <xdr:colOff>247650</xdr:colOff>
                <xdr:row>32</xdr:row>
                <xdr:rowOff>142875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37" r:id="rId157" name="Check Box 13">
          <controlPr defaultSize="0" autoFill="0" autoLine="0" autoPict="0">
            <anchor moveWithCells="1">
              <from>
                <xdr:col>0</xdr:col>
                <xdr:colOff>457200</xdr:colOff>
                <xdr:row>28</xdr:row>
                <xdr:rowOff>152400</xdr:rowOff>
              </from>
              <to>
                <xdr:col>3</xdr:col>
                <xdr:colOff>180975</xdr:colOff>
                <xdr:row>29</xdr:row>
                <xdr:rowOff>114300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38" r:id="rId158" name="Check Box 14">
          <controlPr defaultSize="0" autoFill="0" autoLine="0" autoPict="0">
            <anchor moveWithCells="1">
              <from>
                <xdr:col>0</xdr:col>
                <xdr:colOff>457200</xdr:colOff>
                <xdr:row>30</xdr:row>
                <xdr:rowOff>238125</xdr:rowOff>
              </from>
              <to>
                <xdr:col>2</xdr:col>
                <xdr:colOff>600075</xdr:colOff>
                <xdr:row>31</xdr:row>
                <xdr:rowOff>114300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39" r:id="rId159" name="Check Box 15">
          <controlPr defaultSize="0" autoFill="0" autoLine="0" autoPict="0">
            <anchor moveWithCells="1">
              <from>
                <xdr:col>5</xdr:col>
                <xdr:colOff>428625</xdr:colOff>
                <xdr:row>30</xdr:row>
                <xdr:rowOff>47625</xdr:rowOff>
              </from>
              <to>
                <xdr:col>8</xdr:col>
                <xdr:colOff>247650</xdr:colOff>
                <xdr:row>30</xdr:row>
                <xdr:rowOff>190500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40" r:id="rId160" name="Check Box 16">
          <controlPr defaultSize="0" autoFill="0" autoLine="0" autoPict="0">
            <anchor moveWithCells="1">
              <from>
                <xdr:col>0</xdr:col>
                <xdr:colOff>457200</xdr:colOff>
                <xdr:row>30</xdr:row>
                <xdr:rowOff>28575</xdr:rowOff>
              </from>
              <to>
                <xdr:col>3</xdr:col>
                <xdr:colOff>180975</xdr:colOff>
                <xdr:row>30</xdr:row>
                <xdr:rowOff>161925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41" r:id="rId161" name="Check Box 17">
          <controlPr defaultSize="0" autoFill="0" autoLine="0" autoPict="0">
            <anchor moveWithCells="1">
              <from>
                <xdr:col>10</xdr:col>
                <xdr:colOff>419100</xdr:colOff>
                <xdr:row>26</xdr:row>
                <xdr:rowOff>123825</xdr:rowOff>
              </from>
              <to>
                <xdr:col>12</xdr:col>
                <xdr:colOff>0</xdr:colOff>
                <xdr:row>28</xdr:row>
                <xdr:rowOff>9525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42" r:id="rId162" name="Check Box 18">
          <controlPr defaultSize="0" autoFill="0" autoLine="0" autoPict="0">
            <anchor moveWithCells="1">
              <from>
                <xdr:col>10</xdr:col>
                <xdr:colOff>419100</xdr:colOff>
                <xdr:row>28</xdr:row>
                <xdr:rowOff>104775</xdr:rowOff>
              </from>
              <to>
                <xdr:col>12</xdr:col>
                <xdr:colOff>0</xdr:colOff>
                <xdr:row>30</xdr:row>
                <xdr:rowOff>76200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43" r:id="rId163" name="Check Box 19">
          <controlPr defaultSize="0" autoFill="0" autoLine="0" autoPict="0">
            <anchor moveWithCells="1">
              <from>
                <xdr:col>10</xdr:col>
                <xdr:colOff>419100</xdr:colOff>
                <xdr:row>27</xdr:row>
                <xdr:rowOff>76200</xdr:rowOff>
              </from>
              <to>
                <xdr:col>12</xdr:col>
                <xdr:colOff>0</xdr:colOff>
                <xdr:row>29</xdr:row>
                <xdr:rowOff>47625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44" r:id="rId164" name="Check Box 20">
          <controlPr defaultSize="0" autoFill="0" autoLine="0" autoPict="0">
            <anchor moveWithCells="1">
              <from>
                <xdr:col>10</xdr:col>
                <xdr:colOff>419100</xdr:colOff>
                <xdr:row>29</xdr:row>
                <xdr:rowOff>142875</xdr:rowOff>
              </from>
              <to>
                <xdr:col>12</xdr:col>
                <xdr:colOff>0</xdr:colOff>
                <xdr:row>31</xdr:row>
                <xdr:rowOff>28575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63" r:id="rId165" name="Check Box 39">
          <controlPr defaultSize="0" autoFill="0" autoLine="0" autoPict="0">
            <anchor moveWithCells="1">
              <from>
                <xdr:col>0</xdr:col>
                <xdr:colOff>295275</xdr:colOff>
                <xdr:row>41</xdr:row>
                <xdr:rowOff>209550</xdr:rowOff>
              </from>
              <to>
                <xdr:col>2</xdr:col>
                <xdr:colOff>476250</xdr:colOff>
                <xdr:row>43</xdr:row>
                <xdr:rowOff>47625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64" r:id="rId166" name="Check Box 40">
          <controlPr defaultSize="0" autoFill="0" autoLine="0" autoPict="0">
            <anchor moveWithCells="1">
              <from>
                <xdr:col>0</xdr:col>
                <xdr:colOff>295275</xdr:colOff>
                <xdr:row>42</xdr:row>
                <xdr:rowOff>152400</xdr:rowOff>
              </from>
              <to>
                <xdr:col>2</xdr:col>
                <xdr:colOff>476250</xdr:colOff>
                <xdr:row>44</xdr:row>
                <xdr:rowOff>47625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65" r:id="rId167" name="Check Box 41">
          <controlPr defaultSize="0" autoFill="0" autoLine="0" autoPict="0">
            <anchor moveWithCells="1">
              <from>
                <xdr:col>0</xdr:col>
                <xdr:colOff>295275</xdr:colOff>
                <xdr:row>43</xdr:row>
                <xdr:rowOff>152400</xdr:rowOff>
              </from>
              <to>
                <xdr:col>2</xdr:col>
                <xdr:colOff>476250</xdr:colOff>
                <xdr:row>45</xdr:row>
                <xdr:rowOff>47625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66" r:id="rId168" name="Check Box 42">
          <controlPr defaultSize="0" autoFill="0" autoLine="0" autoPict="0">
            <anchor moveWithCells="1">
              <from>
                <xdr:col>0</xdr:col>
                <xdr:colOff>295275</xdr:colOff>
                <xdr:row>44</xdr:row>
                <xdr:rowOff>152400</xdr:rowOff>
              </from>
              <to>
                <xdr:col>2</xdr:col>
                <xdr:colOff>476250</xdr:colOff>
                <xdr:row>46</xdr:row>
                <xdr:rowOff>47625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67" r:id="rId169" name="Check Box 43">
          <controlPr defaultSize="0" autoFill="0" autoLine="0" autoPict="0">
            <anchor moveWithCells="1">
              <from>
                <xdr:col>0</xdr:col>
                <xdr:colOff>295275</xdr:colOff>
                <xdr:row>45</xdr:row>
                <xdr:rowOff>161925</xdr:rowOff>
              </from>
              <to>
                <xdr:col>2</xdr:col>
                <xdr:colOff>476250</xdr:colOff>
                <xdr:row>47</xdr:row>
                <xdr:rowOff>57150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68" r:id="rId170" name="Check Box 44">
          <controlPr defaultSize="0" autoFill="0" autoLine="0" autoPict="0">
            <anchor moveWithCells="1">
              <from>
                <xdr:col>0</xdr:col>
                <xdr:colOff>295275</xdr:colOff>
                <xdr:row>47</xdr:row>
                <xdr:rowOff>161925</xdr:rowOff>
              </from>
              <to>
                <xdr:col>2</xdr:col>
                <xdr:colOff>476250</xdr:colOff>
                <xdr:row>49</xdr:row>
                <xdr:rowOff>57150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69" r:id="rId171" name="Check Box 45">
          <controlPr defaultSize="0" autoFill="0" autoLine="0" autoPict="0">
            <anchor moveWithCells="1">
              <from>
                <xdr:col>0</xdr:col>
                <xdr:colOff>295275</xdr:colOff>
                <xdr:row>46</xdr:row>
                <xdr:rowOff>161925</xdr:rowOff>
              </from>
              <to>
                <xdr:col>2</xdr:col>
                <xdr:colOff>476250</xdr:colOff>
                <xdr:row>48</xdr:row>
                <xdr:rowOff>57150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77" r:id="rId172" name="Check Box 53">
          <controlPr defaultSize="0" autoFill="0" autoLine="0" autoPict="0">
            <anchor moveWithCells="1">
              <from>
                <xdr:col>0</xdr:col>
                <xdr:colOff>295275</xdr:colOff>
                <xdr:row>48</xdr:row>
                <xdr:rowOff>161925</xdr:rowOff>
              </from>
              <to>
                <xdr:col>2</xdr:col>
                <xdr:colOff>476250</xdr:colOff>
                <xdr:row>50</xdr:row>
                <xdr:rowOff>57150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86" r:id="rId173" name="Check Box 62">
          <controlPr defaultSize="0" autoFill="0" autoLine="0" autoPict="0" altText="   attività in esterno">
            <anchor moveWithCells="1">
              <from>
                <xdr:col>5</xdr:col>
                <xdr:colOff>428625</xdr:colOff>
                <xdr:row>34</xdr:row>
                <xdr:rowOff>0</xdr:rowOff>
              </from>
              <to>
                <xdr:col>8</xdr:col>
                <xdr:colOff>447675</xdr:colOff>
                <xdr:row>34</xdr:row>
                <xdr:rowOff>152400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87" r:id="rId174" name="Check Box 63">
          <controlPr defaultSize="0" autoFill="0" autoLine="0" autoPict="0">
            <anchor moveWithCells="1">
              <from>
                <xdr:col>5</xdr:col>
                <xdr:colOff>428625</xdr:colOff>
                <xdr:row>33</xdr:row>
                <xdr:rowOff>200025</xdr:rowOff>
              </from>
              <to>
                <xdr:col>8</xdr:col>
                <xdr:colOff>447675</xdr:colOff>
                <xdr:row>33</xdr:row>
                <xdr:rowOff>342900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88" r:id="rId175" name="Check Box 64">
          <controlPr defaultSize="0" autoFill="0" autoLine="0" autoPict="0">
            <anchor moveWithCells="1">
              <from>
                <xdr:col>5</xdr:col>
                <xdr:colOff>428625</xdr:colOff>
                <xdr:row>32</xdr:row>
                <xdr:rowOff>219075</xdr:rowOff>
              </from>
              <to>
                <xdr:col>8</xdr:col>
                <xdr:colOff>447675</xdr:colOff>
                <xdr:row>33</xdr:row>
                <xdr:rowOff>123825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89" r:id="rId176" name="Check Box 65">
          <controlPr defaultSize="0" autoFill="0" autoLine="0" autoPict="0">
            <anchor moveWithCells="1">
              <from>
                <xdr:col>0</xdr:col>
                <xdr:colOff>457200</xdr:colOff>
                <xdr:row>32</xdr:row>
                <xdr:rowOff>180975</xdr:rowOff>
              </from>
              <to>
                <xdr:col>3</xdr:col>
                <xdr:colOff>504825</xdr:colOff>
                <xdr:row>33</xdr:row>
                <xdr:rowOff>57150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90" r:id="rId177" name="Group Box 66">
          <controlPr defaultSize="0" autoFill="0" autoPict="0">
            <anchor moveWithCells="1">
              <from>
                <xdr:col>0</xdr:col>
                <xdr:colOff>333375</xdr:colOff>
                <xdr:row>27</xdr:row>
                <xdr:rowOff>85725</xdr:rowOff>
              </from>
              <to>
                <xdr:col>4</xdr:col>
                <xdr:colOff>314325</xdr:colOff>
                <xdr:row>37</xdr:row>
                <xdr:rowOff>180975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92" r:id="rId178" name="Group Box 68">
          <controlPr defaultSize="0" autoFill="0" autoPict="0">
            <anchor moveWithCells="1">
              <from>
                <xdr:col>5</xdr:col>
                <xdr:colOff>266700</xdr:colOff>
                <xdr:row>27</xdr:row>
                <xdr:rowOff>85725</xdr:rowOff>
              </from>
              <to>
                <xdr:col>9</xdr:col>
                <xdr:colOff>276225</xdr:colOff>
                <xdr:row>37</xdr:row>
                <xdr:rowOff>180975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94" r:id="rId179" name="Group Box 70">
          <controlPr defaultSize="0" autoFill="0" autoPict="0">
            <anchor moveWithCells="1">
              <from>
                <xdr:col>10</xdr:col>
                <xdr:colOff>257175</xdr:colOff>
                <xdr:row>25</xdr:row>
                <xdr:rowOff>200025</xdr:rowOff>
              </from>
              <to>
                <xdr:col>15</xdr:col>
                <xdr:colOff>114300</xdr:colOff>
                <xdr:row>37</xdr:row>
                <xdr:rowOff>209550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99" r:id="rId180" name="Group Box 75">
          <controlPr defaultSize="0" autoFill="0" autoPict="0">
            <anchor moveWithCells="1">
              <from>
                <xdr:col>10</xdr:col>
                <xdr:colOff>371475</xdr:colOff>
                <xdr:row>32</xdr:row>
                <xdr:rowOff>9525</xdr:rowOff>
              </from>
              <to>
                <xdr:col>15</xdr:col>
                <xdr:colOff>19050</xdr:colOff>
                <xdr:row>37</xdr:row>
                <xdr:rowOff>104775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100" r:id="rId181" name="Group Box 76">
          <controlPr defaultSize="0" autoFill="0" autoPict="0">
            <anchor moveWithCells="1">
              <from>
                <xdr:col>10</xdr:col>
                <xdr:colOff>361950</xdr:colOff>
                <xdr:row>26</xdr:row>
                <xdr:rowOff>76200</xdr:rowOff>
              </from>
              <to>
                <xdr:col>15</xdr:col>
                <xdr:colOff>19050</xdr:colOff>
                <xdr:row>31</xdr:row>
                <xdr:rowOff>200025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101" r:id="rId182" name="Check Box 77">
          <controlPr defaultSize="0" autoFill="0" autoLine="0" autoPict="0">
            <anchor moveWithCells="1">
              <from>
                <xdr:col>10</xdr:col>
                <xdr:colOff>419100</xdr:colOff>
                <xdr:row>32</xdr:row>
                <xdr:rowOff>104775</xdr:rowOff>
              </from>
              <to>
                <xdr:col>12</xdr:col>
                <xdr:colOff>438150</xdr:colOff>
                <xdr:row>33</xdr:row>
                <xdr:rowOff>76200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102" r:id="rId183" name="Check Box 78">
          <controlPr defaultSize="0" autoFill="0" autoLine="0" autoPict="0">
            <anchor moveWithCells="1">
              <from>
                <xdr:col>10</xdr:col>
                <xdr:colOff>419100</xdr:colOff>
                <xdr:row>33</xdr:row>
                <xdr:rowOff>295275</xdr:rowOff>
              </from>
              <to>
                <xdr:col>12</xdr:col>
                <xdr:colOff>438150</xdr:colOff>
                <xdr:row>34</xdr:row>
                <xdr:rowOff>95250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103" r:id="rId184" name="Check Box 79">
          <controlPr defaultSize="0" autoFill="0" autoLine="0" autoPict="0">
            <anchor moveWithCells="1">
              <from>
                <xdr:col>10</xdr:col>
                <xdr:colOff>419100</xdr:colOff>
                <xdr:row>33</xdr:row>
                <xdr:rowOff>76200</xdr:rowOff>
              </from>
              <to>
                <xdr:col>12</xdr:col>
                <xdr:colOff>438150</xdr:colOff>
                <xdr:row>33</xdr:row>
                <xdr:rowOff>295275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104" r:id="rId185" name="Check Box 80">
          <controlPr defaultSize="0" autoFill="0" autoLine="0" autoPict="0">
            <anchor moveWithCells="1">
              <from>
                <xdr:col>10</xdr:col>
                <xdr:colOff>419100</xdr:colOff>
                <xdr:row>34</xdr:row>
                <xdr:rowOff>85725</xdr:rowOff>
              </from>
              <to>
                <xdr:col>12</xdr:col>
                <xdr:colOff>438150</xdr:colOff>
                <xdr:row>35</xdr:row>
                <xdr:rowOff>57150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105" r:id="rId186" name="Check Box 81">
          <controlPr defaultSize="0" autoFill="0" autoLine="0" autoPict="0">
            <anchor moveWithCells="1">
              <from>
                <xdr:col>10</xdr:col>
                <xdr:colOff>419100</xdr:colOff>
                <xdr:row>35</xdr:row>
                <xdr:rowOff>57150</xdr:rowOff>
              </from>
              <to>
                <xdr:col>12</xdr:col>
                <xdr:colOff>438150</xdr:colOff>
                <xdr:row>36</xdr:row>
                <xdr:rowOff>28575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108" r:id="rId187" name="Drop Down 84">
          <controlPr defaultSize="0" autoLine="0" autoPict="0">
            <anchor moveWithCells="1">
              <from>
                <xdr:col>3</xdr:col>
                <xdr:colOff>104775</xdr:colOff>
                <xdr:row>12</xdr:row>
                <xdr:rowOff>28575</xdr:rowOff>
              </from>
              <to>
                <xdr:col>5</xdr:col>
                <xdr:colOff>400050</xdr:colOff>
                <xdr:row>13</xdr:row>
                <xdr:rowOff>19050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109" r:id="rId188" name="Drop Down 85">
          <controlPr defaultSize="0" autoLine="0" autoPict="0">
            <anchor moveWithCells="1">
              <from>
                <xdr:col>0</xdr:col>
                <xdr:colOff>180975</xdr:colOff>
                <xdr:row>57</xdr:row>
                <xdr:rowOff>0</xdr:rowOff>
              </from>
              <to>
                <xdr:col>2</xdr:col>
                <xdr:colOff>371475</xdr:colOff>
                <xdr:row>57</xdr:row>
                <xdr:rowOff>228600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110" r:id="rId189" name="Drop Down 86">
          <controlPr defaultSize="0" autoLine="0" autoPict="0">
            <anchor moveWithCells="1">
              <from>
                <xdr:col>10</xdr:col>
                <xdr:colOff>247650</xdr:colOff>
                <xdr:row>57</xdr:row>
                <xdr:rowOff>9525</xdr:rowOff>
              </from>
              <to>
                <xdr:col>12</xdr:col>
                <xdr:colOff>381000</xdr:colOff>
                <xdr:row>57</xdr:row>
                <xdr:rowOff>238125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113" r:id="rId190" name="Drop Down 89">
          <controlPr defaultSize="0" autoLine="0" autoPict="0">
            <anchor moveWithCells="1">
              <from>
                <xdr:col>0</xdr:col>
                <xdr:colOff>180975</xdr:colOff>
                <xdr:row>59</xdr:row>
                <xdr:rowOff>0</xdr:rowOff>
              </from>
              <to>
                <xdr:col>2</xdr:col>
                <xdr:colOff>371475</xdr:colOff>
                <xdr:row>59</xdr:row>
                <xdr:rowOff>228600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114" r:id="rId191" name="Drop Down 90">
          <controlPr defaultSize="0" autoLine="0" autoPict="0">
            <anchor moveWithCells="1">
              <from>
                <xdr:col>10</xdr:col>
                <xdr:colOff>247650</xdr:colOff>
                <xdr:row>59</xdr:row>
                <xdr:rowOff>9525</xdr:rowOff>
              </from>
              <to>
                <xdr:col>12</xdr:col>
                <xdr:colOff>381000</xdr:colOff>
                <xdr:row>59</xdr:row>
                <xdr:rowOff>238125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115" r:id="rId192" name="Drop Down 91">
          <controlPr defaultSize="0" autoLine="0" autoPict="0">
            <anchor moveWithCells="1">
              <from>
                <xdr:col>0</xdr:col>
                <xdr:colOff>180975</xdr:colOff>
                <xdr:row>61</xdr:row>
                <xdr:rowOff>0</xdr:rowOff>
              </from>
              <to>
                <xdr:col>2</xdr:col>
                <xdr:colOff>371475</xdr:colOff>
                <xdr:row>61</xdr:row>
                <xdr:rowOff>228600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116" r:id="rId193" name="Drop Down 92">
          <controlPr defaultSize="0" autoLine="0" autoPict="0">
            <anchor moveWithCells="1">
              <from>
                <xdr:col>10</xdr:col>
                <xdr:colOff>247650</xdr:colOff>
                <xdr:row>61</xdr:row>
                <xdr:rowOff>9525</xdr:rowOff>
              </from>
              <to>
                <xdr:col>12</xdr:col>
                <xdr:colOff>381000</xdr:colOff>
                <xdr:row>61</xdr:row>
                <xdr:rowOff>238125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117" r:id="rId194" name="Drop Down 93">
          <controlPr defaultSize="0" autoLine="0" autoPict="0">
            <anchor moveWithCells="1">
              <from>
                <xdr:col>0</xdr:col>
                <xdr:colOff>180975</xdr:colOff>
                <xdr:row>63</xdr:row>
                <xdr:rowOff>0</xdr:rowOff>
              </from>
              <to>
                <xdr:col>2</xdr:col>
                <xdr:colOff>371475</xdr:colOff>
                <xdr:row>63</xdr:row>
                <xdr:rowOff>228600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118" r:id="rId195" name="Drop Down 94">
          <controlPr defaultSize="0" autoLine="0" autoPict="0">
            <anchor moveWithCells="1">
              <from>
                <xdr:col>10</xdr:col>
                <xdr:colOff>247650</xdr:colOff>
                <xdr:row>63</xdr:row>
                <xdr:rowOff>9525</xdr:rowOff>
              </from>
              <to>
                <xdr:col>12</xdr:col>
                <xdr:colOff>381000</xdr:colOff>
                <xdr:row>63</xdr:row>
                <xdr:rowOff>238125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213" r:id="rId196" name="Group Box 189">
          <controlPr defaultSize="0" autoFill="0" autoPict="0">
            <anchor moveWithCells="1">
              <from>
                <xdr:col>0</xdr:col>
                <xdr:colOff>76200</xdr:colOff>
                <xdr:row>15</xdr:row>
                <xdr:rowOff>95250</xdr:rowOff>
              </from>
              <to>
                <xdr:col>11</xdr:col>
                <xdr:colOff>104775</xdr:colOff>
                <xdr:row>20</xdr:row>
                <xdr:rowOff>257175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215" r:id="rId197" name="Group Box 191">
          <controlPr defaultSize="0" autoFill="0" autoPict="0">
            <anchor moveWithCells="1">
              <from>
                <xdr:col>11</xdr:col>
                <xdr:colOff>257175</xdr:colOff>
                <xdr:row>15</xdr:row>
                <xdr:rowOff>95250</xdr:rowOff>
              </from>
              <to>
                <xdr:col>15</xdr:col>
                <xdr:colOff>466725</xdr:colOff>
                <xdr:row>18</xdr:row>
                <xdr:rowOff>104775</xdr:rowOff>
              </to>
            </anchor>
          </controlPr>
        </control>
      </mc:Choice>
    </mc:AlternateContent>
  </controls>
  <tableParts count="1">
    <tablePart r:id="rId198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" id="{4A5A98AA-CD9B-4576-8B0F-00CD74799767}">
            <xm:f>Tabelle!$C$2=4</xm:f>
            <x14:dxf>
              <font>
                <b/>
                <i val="0"/>
              </font>
            </x14:dxf>
          </x14:cfRule>
          <xm:sqref>C14</xm:sqref>
        </x14:conditionalFormatting>
        <x14:conditionalFormatting xmlns:xm="http://schemas.microsoft.com/office/excel/2006/main">
          <x14:cfRule type="expression" priority="2" id="{96D3AFD7-EFAB-4047-A214-EC56EB0EDF8B}">
            <xm:f>Tabelle!$C$2=4</xm:f>
            <x14:dxf>
              <fill>
                <patternFill patternType="none">
                  <bgColor auto="1"/>
                </patternFill>
              </fill>
            </x14:dxf>
          </x14:cfRule>
          <xm:sqref>G13:J13</xm:sqref>
        </x14:conditionalFormatting>
        <x14:conditionalFormatting xmlns:xm="http://schemas.microsoft.com/office/excel/2006/main">
          <x14:cfRule type="expression" priority="1" id="{53E21CED-0723-489F-9AF0-BD004E208005}">
            <xm:f>Tabelle!$C$2=4</xm:f>
            <x14:dxf>
              <fill>
                <patternFill>
                  <bgColor theme="4" tint="0.79998168889431442"/>
                </patternFill>
              </fill>
            </x14:dxf>
          </x14:cfRule>
          <xm:sqref>K13 M13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oglio6">
    <tabColor rgb="FFFFFF00"/>
    <pageSetUpPr fitToPage="1"/>
  </sheetPr>
  <dimension ref="A1:AO89"/>
  <sheetViews>
    <sheetView tabSelected="1" topLeftCell="A10" workbookViewId="0">
      <selection activeCell="N27" sqref="N27:O28"/>
    </sheetView>
  </sheetViews>
  <sheetFormatPr defaultColWidth="9.28515625" defaultRowHeight="15" x14ac:dyDescent="0.25"/>
  <cols>
    <col min="1" max="1" width="10.85546875" customWidth="1"/>
    <col min="3" max="3" width="10.7109375" bestFit="1" customWidth="1"/>
    <col min="9" max="9" width="15.7109375" customWidth="1"/>
    <col min="10" max="10" width="10.7109375" bestFit="1" customWidth="1"/>
    <col min="15" max="15" width="10.7109375" bestFit="1" customWidth="1"/>
    <col min="17" max="17" width="1.28515625" customWidth="1"/>
    <col min="18" max="18" width="38" customWidth="1"/>
  </cols>
  <sheetData>
    <row r="1" spans="1:41" ht="18.75" x14ac:dyDescent="0.3">
      <c r="A1" s="100" t="s">
        <v>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2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</row>
    <row r="2" spans="1:41" ht="18.75" x14ac:dyDescent="0.3">
      <c r="A2" s="103" t="s">
        <v>7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5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  <c r="AJ2" s="37"/>
      <c r="AK2" s="37"/>
      <c r="AL2" s="37"/>
      <c r="AM2" s="37"/>
      <c r="AN2" s="37"/>
      <c r="AO2" s="37"/>
    </row>
    <row r="3" spans="1:41" ht="18.75" x14ac:dyDescent="0.3">
      <c r="A3" s="103" t="s">
        <v>6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  <c r="P3" s="105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7"/>
      <c r="AM3" s="37"/>
      <c r="AN3" s="37"/>
      <c r="AO3" s="37"/>
    </row>
    <row r="4" spans="1:41" x14ac:dyDescent="0.25">
      <c r="A4" s="1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3"/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37"/>
      <c r="AO4" s="37"/>
    </row>
    <row r="5" spans="1:41" x14ac:dyDescent="0.25">
      <c r="A5" s="1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3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7"/>
      <c r="AH5" s="37"/>
      <c r="AI5" s="37"/>
      <c r="AJ5" s="37"/>
      <c r="AK5" s="37"/>
      <c r="AL5" s="37"/>
      <c r="AM5" s="37"/>
      <c r="AN5" s="37"/>
      <c r="AO5" s="37"/>
    </row>
    <row r="6" spans="1:41" ht="9" customHeight="1" thickBot="1" x14ac:dyDescent="0.3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9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  <c r="AH6" s="37"/>
      <c r="AI6" s="37"/>
      <c r="AJ6" s="37"/>
      <c r="AK6" s="37"/>
      <c r="AL6" s="37"/>
      <c r="AM6" s="37"/>
      <c r="AN6" s="37"/>
      <c r="AO6" s="37"/>
    </row>
    <row r="7" spans="1:41" s="33" customFormat="1" ht="24.95" customHeight="1" x14ac:dyDescent="0.25">
      <c r="A7" s="52" t="s">
        <v>151</v>
      </c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2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41"/>
      <c r="AH7" s="41"/>
      <c r="AI7" s="41"/>
      <c r="AJ7" s="41"/>
      <c r="AK7" s="41"/>
      <c r="AL7" s="41"/>
      <c r="AM7" s="41"/>
      <c r="AN7" s="41"/>
      <c r="AO7" s="41"/>
    </row>
    <row r="8" spans="1:41" ht="24.95" customHeight="1" x14ac:dyDescent="0.25">
      <c r="A8" s="148" t="s">
        <v>183</v>
      </c>
      <c r="B8" s="149"/>
      <c r="C8" s="143"/>
      <c r="D8" s="143"/>
      <c r="E8" s="143"/>
      <c r="G8" s="149" t="s">
        <v>184</v>
      </c>
      <c r="H8" s="149"/>
      <c r="I8" s="143"/>
      <c r="J8" s="143"/>
      <c r="K8" s="143"/>
      <c r="L8" s="146" t="s">
        <v>182</v>
      </c>
      <c r="M8" s="146"/>
      <c r="N8" s="143"/>
      <c r="O8" s="143"/>
      <c r="P8" s="59"/>
      <c r="Q8" s="37"/>
      <c r="R8" s="42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</row>
    <row r="9" spans="1:41" ht="9.9499999999999993" customHeight="1" x14ac:dyDescent="0.25">
      <c r="A9" s="1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4"/>
      <c r="N9" s="4"/>
      <c r="O9" s="4"/>
      <c r="P9" s="5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7"/>
      <c r="AO9" s="37"/>
    </row>
    <row r="10" spans="1:41" ht="24.95" customHeight="1" x14ac:dyDescent="0.25">
      <c r="A10" s="69" t="s">
        <v>222</v>
      </c>
      <c r="B10" s="143"/>
      <c r="C10" s="143"/>
      <c r="D10" s="143"/>
      <c r="E10" s="143"/>
      <c r="F10" s="143"/>
      <c r="G10" s="143"/>
      <c r="H10" s="143"/>
      <c r="I10" s="70" t="s">
        <v>223</v>
      </c>
      <c r="J10" s="147"/>
      <c r="K10" s="143"/>
      <c r="L10" s="12"/>
      <c r="N10" s="70" t="s">
        <v>164</v>
      </c>
      <c r="O10" s="67"/>
      <c r="P10" s="13"/>
      <c r="Q10" s="37"/>
      <c r="R10" s="126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7"/>
      <c r="AO10" s="37"/>
    </row>
    <row r="11" spans="1:41" s="12" customFormat="1" ht="9.9499999999999993" customHeight="1" x14ac:dyDescent="0.25">
      <c r="A11" s="1"/>
      <c r="B11" s="68"/>
      <c r="C11" s="68"/>
      <c r="D11" s="68"/>
      <c r="E11" s="68"/>
      <c r="F11" s="68"/>
      <c r="G11" s="68"/>
      <c r="H11" s="68"/>
      <c r="I11" s="44"/>
      <c r="J11" s="68"/>
      <c r="K11" s="68"/>
      <c r="P11" s="13"/>
      <c r="Q11" s="37"/>
      <c r="R11" s="126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</row>
    <row r="12" spans="1:41" ht="24.95" customHeight="1" x14ac:dyDescent="0.25">
      <c r="A12" s="145" t="s">
        <v>165</v>
      </c>
      <c r="B12" s="146"/>
      <c r="C12" s="143"/>
      <c r="D12" s="143"/>
      <c r="E12" s="143"/>
      <c r="F12" s="143"/>
      <c r="G12" s="143"/>
      <c r="H12" s="143"/>
      <c r="I12" s="70" t="s">
        <v>169</v>
      </c>
      <c r="J12" s="143"/>
      <c r="K12" s="143"/>
      <c r="L12" s="143"/>
      <c r="M12" s="143"/>
      <c r="N12" s="70" t="s">
        <v>179</v>
      </c>
      <c r="O12" s="58"/>
      <c r="P12" s="13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</row>
    <row r="13" spans="1:41" s="12" customFormat="1" ht="9.9499999999999993" customHeight="1" x14ac:dyDescent="0.25">
      <c r="A13" s="1"/>
      <c r="C13" s="68"/>
      <c r="D13" s="68"/>
      <c r="E13" s="68"/>
      <c r="F13" s="68"/>
      <c r="G13" s="68"/>
      <c r="H13" s="68"/>
      <c r="I13" s="44"/>
      <c r="J13" s="68"/>
      <c r="K13" s="68"/>
      <c r="P13" s="13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</row>
    <row r="14" spans="1:41" ht="24.95" customHeight="1" x14ac:dyDescent="0.25">
      <c r="A14" s="57" t="s">
        <v>54</v>
      </c>
      <c r="B14" s="154"/>
      <c r="C14" s="143"/>
      <c r="D14" s="143"/>
      <c r="E14" s="143"/>
      <c r="F14" s="143"/>
      <c r="G14" s="143"/>
      <c r="H14" s="143"/>
      <c r="I14" s="70" t="s">
        <v>170</v>
      </c>
      <c r="J14" s="155"/>
      <c r="K14" s="155"/>
      <c r="L14" s="149" t="s">
        <v>224</v>
      </c>
      <c r="M14" s="149"/>
      <c r="N14" s="143"/>
      <c r="O14" s="143"/>
      <c r="P14" s="13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</row>
    <row r="15" spans="1:41" ht="15.75" customHeight="1" x14ac:dyDescent="0.25">
      <c r="A15" s="150" t="str">
        <f>Tabelle!A104</f>
        <v>indicare solo e-mail dei domini istituzionali - Please use only email by UniBO domain @studio.unibo.it, @unibo.it</v>
      </c>
      <c r="B15" s="120"/>
      <c r="C15" s="120"/>
      <c r="D15" s="120"/>
      <c r="E15" s="120"/>
      <c r="F15" s="120"/>
      <c r="G15" s="120"/>
      <c r="H15" s="120"/>
      <c r="I15" s="12"/>
      <c r="J15" s="12"/>
      <c r="K15" s="12"/>
      <c r="L15" s="16" t="s">
        <v>59</v>
      </c>
      <c r="N15" s="12"/>
      <c r="O15" s="12"/>
      <c r="P15" s="13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7"/>
    </row>
    <row r="16" spans="1:41" ht="27.95" customHeight="1" x14ac:dyDescent="0.25">
      <c r="A16" s="145" t="s">
        <v>166</v>
      </c>
      <c r="B16" s="146"/>
      <c r="C16" s="146"/>
      <c r="D16" s="146"/>
      <c r="E16" s="143"/>
      <c r="F16" s="143"/>
      <c r="G16" s="143"/>
      <c r="H16" s="143"/>
      <c r="I16" s="143"/>
      <c r="J16" s="143"/>
      <c r="K16" s="143"/>
      <c r="L16" s="143"/>
      <c r="M16" s="143"/>
      <c r="N16" s="143"/>
      <c r="O16" s="143"/>
      <c r="P16" s="144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7"/>
    </row>
    <row r="17" spans="1:41" s="34" customFormat="1" ht="15" customHeight="1" x14ac:dyDescent="0.2">
      <c r="A17" s="23"/>
      <c r="B17" s="20"/>
      <c r="C17" s="20"/>
      <c r="D17" s="20"/>
      <c r="E17" s="110" t="s">
        <v>155</v>
      </c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52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3"/>
      <c r="AO17" s="43"/>
    </row>
    <row r="18" spans="1:41" ht="24.95" customHeight="1" x14ac:dyDescent="0.25">
      <c r="A18" s="1"/>
      <c r="B18" s="12"/>
      <c r="C18" s="156" t="s">
        <v>167</v>
      </c>
      <c r="D18" s="156"/>
      <c r="E18" s="156"/>
      <c r="F18" s="156"/>
      <c r="G18" s="156"/>
      <c r="H18" s="143"/>
      <c r="I18" s="143"/>
      <c r="J18" s="143"/>
      <c r="K18" s="143"/>
      <c r="L18" s="12"/>
      <c r="M18" s="12"/>
      <c r="N18" s="12"/>
      <c r="O18" s="12"/>
      <c r="P18" s="13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7"/>
    </row>
    <row r="19" spans="1:41" ht="20.100000000000001" customHeight="1" thickBot="1" x14ac:dyDescent="0.3">
      <c r="A19" s="17"/>
      <c r="B19" s="18"/>
      <c r="C19" s="18"/>
      <c r="D19" s="18"/>
      <c r="E19" s="18"/>
      <c r="F19" s="18"/>
      <c r="G19" s="18"/>
      <c r="H19" s="153" t="s">
        <v>156</v>
      </c>
      <c r="I19" s="153"/>
      <c r="J19" s="153"/>
      <c r="K19" s="153"/>
      <c r="L19" s="18"/>
      <c r="M19" s="18"/>
      <c r="N19" s="18"/>
      <c r="O19" s="18"/>
      <c r="P19" s="19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</row>
    <row r="20" spans="1:41" ht="24.95" customHeight="1" x14ac:dyDescent="0.25">
      <c r="A20" s="52" t="s">
        <v>157</v>
      </c>
      <c r="B20" s="12"/>
      <c r="C20" s="12"/>
      <c r="D20" s="12"/>
      <c r="E20" s="12"/>
      <c r="F20" s="12"/>
      <c r="G20" s="12"/>
      <c r="H20" s="30"/>
      <c r="I20" s="30"/>
      <c r="J20" s="30"/>
      <c r="K20" s="30"/>
      <c r="L20" s="12"/>
      <c r="M20" s="12"/>
      <c r="N20" s="12"/>
      <c r="O20" s="12"/>
      <c r="P20" s="13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7"/>
    </row>
    <row r="21" spans="1:41" ht="35.1" customHeight="1" x14ac:dyDescent="0.25">
      <c r="A21" s="158" t="s">
        <v>158</v>
      </c>
      <c r="B21" s="159"/>
      <c r="C21" s="159"/>
      <c r="D21" s="159"/>
      <c r="E21" s="159"/>
      <c r="F21" s="159"/>
      <c r="G21" s="159"/>
      <c r="H21" s="159"/>
      <c r="I21" s="159"/>
      <c r="J21" s="159"/>
      <c r="K21" s="159"/>
      <c r="L21" s="159"/>
      <c r="M21" s="159"/>
      <c r="N21" s="159"/>
      <c r="O21" s="159"/>
      <c r="P21" s="160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7"/>
      <c r="AO21" s="37"/>
    </row>
    <row r="22" spans="1:41" ht="35.1" customHeight="1" x14ac:dyDescent="0.25">
      <c r="A22" s="140" t="s">
        <v>171</v>
      </c>
      <c r="B22" s="141"/>
      <c r="C22" s="141"/>
      <c r="D22" s="141"/>
      <c r="E22" s="141"/>
      <c r="F22" s="141"/>
      <c r="G22" s="141"/>
      <c r="H22" s="141"/>
      <c r="I22" s="141"/>
      <c r="J22" s="141"/>
      <c r="K22" s="141"/>
      <c r="L22" s="141"/>
      <c r="M22" s="141"/>
      <c r="N22" s="141"/>
      <c r="O22" s="141"/>
      <c r="P22" s="142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7"/>
    </row>
    <row r="23" spans="1:41" ht="24.95" customHeight="1" x14ac:dyDescent="0.25">
      <c r="A23" s="1"/>
      <c r="B23" s="12"/>
      <c r="C23" s="12"/>
      <c r="D23" s="12"/>
      <c r="E23" s="12"/>
      <c r="F23" s="12"/>
      <c r="G23" s="12"/>
      <c r="H23" s="30"/>
      <c r="I23" s="72" t="s">
        <v>168</v>
      </c>
      <c r="J23" s="72" t="s">
        <v>180</v>
      </c>
      <c r="K23" s="157" t="s">
        <v>334</v>
      </c>
      <c r="L23" s="157"/>
      <c r="M23" s="157"/>
      <c r="N23" s="157"/>
      <c r="O23" s="96"/>
      <c r="P23" s="13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</row>
    <row r="24" spans="1:41" ht="12" customHeight="1" x14ac:dyDescent="0.25">
      <c r="A24" s="1"/>
      <c r="B24" s="12" t="s">
        <v>225</v>
      </c>
      <c r="C24" s="12"/>
      <c r="D24" s="12"/>
      <c r="E24" s="12"/>
      <c r="F24" s="12"/>
      <c r="G24" s="12"/>
      <c r="H24" s="30"/>
      <c r="I24" s="30"/>
      <c r="J24" s="147"/>
      <c r="K24" s="30"/>
      <c r="L24" s="12"/>
      <c r="M24" s="12"/>
      <c r="N24" s="163" t="str">
        <f>IF(Tabelle!$D$122,"ATTENTION REGISTER!","")</f>
        <v/>
      </c>
      <c r="O24" s="163"/>
      <c r="P24" s="13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</row>
    <row r="25" spans="1:41" s="33" customFormat="1" ht="12" customHeight="1" x14ac:dyDescent="0.25">
      <c r="A25" s="63"/>
      <c r="B25" s="62" t="s">
        <v>228</v>
      </c>
      <c r="C25" s="21"/>
      <c r="D25" s="21"/>
      <c r="E25" s="21"/>
      <c r="F25" s="21"/>
      <c r="G25" s="21"/>
      <c r="H25" s="30"/>
      <c r="I25" s="30"/>
      <c r="J25" s="143"/>
      <c r="K25" s="30"/>
      <c r="L25" s="21"/>
      <c r="M25" s="21"/>
      <c r="N25" s="163"/>
      <c r="O25" s="163"/>
      <c r="P25" s="22"/>
      <c r="Q25" s="41"/>
      <c r="R25" s="41"/>
      <c r="S25" s="41"/>
      <c r="T25" s="41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1"/>
      <c r="AI25" s="41"/>
      <c r="AJ25" s="41"/>
      <c r="AK25" s="41"/>
      <c r="AL25" s="41"/>
      <c r="AM25" s="41"/>
      <c r="AN25" s="41"/>
      <c r="AO25" s="41"/>
    </row>
    <row r="26" spans="1:41" ht="20.100000000000001" customHeight="1" x14ac:dyDescent="0.25">
      <c r="A26" s="1"/>
      <c r="C26" s="12"/>
      <c r="D26" s="12"/>
      <c r="E26" s="12"/>
      <c r="F26" s="12"/>
      <c r="G26" s="12"/>
      <c r="H26" s="30"/>
      <c r="I26" s="30"/>
      <c r="J26" s="30"/>
      <c r="K26" s="30"/>
      <c r="L26" s="12"/>
      <c r="M26" s="12"/>
      <c r="N26" s="12"/>
      <c r="O26" s="12"/>
      <c r="P26" s="13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7"/>
    </row>
    <row r="27" spans="1:41" ht="12" customHeight="1" x14ac:dyDescent="0.25">
      <c r="A27" s="1"/>
      <c r="B27" s="12" t="s">
        <v>226</v>
      </c>
      <c r="C27" s="12"/>
      <c r="D27" s="12"/>
      <c r="E27" s="12"/>
      <c r="F27" s="12"/>
      <c r="G27" s="12"/>
      <c r="H27" s="30"/>
      <c r="I27" s="30"/>
      <c r="J27" s="147"/>
      <c r="K27" s="30"/>
      <c r="L27" s="12"/>
      <c r="M27" s="12"/>
      <c r="N27" s="162" t="str">
        <f ca="1">IF(Tabelle!$D$123,"ATTENTION REGISTER!",IF($J27="","",IF((DATE(YEAR(TODAY())-5,MONTH(TODAY()),DAY(TODAY()))-$J27)&gt;=0,"Attestato scaduto",IF((DATE(YEAR(TODAY())-5,MONTH(TODAY())+6,DAY(TODAY()))-$J27)&gt;=0,"Attestato in scadenza",""))))</f>
        <v/>
      </c>
      <c r="O27" s="162"/>
      <c r="P27" s="13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7"/>
      <c r="AO27" s="37"/>
    </row>
    <row r="28" spans="1:41" ht="12" customHeight="1" x14ac:dyDescent="0.25">
      <c r="A28" s="1"/>
      <c r="B28" s="62" t="s">
        <v>229</v>
      </c>
      <c r="C28" s="12"/>
      <c r="D28" s="12"/>
      <c r="E28" s="12"/>
      <c r="F28" s="12"/>
      <c r="G28" s="12"/>
      <c r="H28" s="30"/>
      <c r="I28" s="30"/>
      <c r="J28" s="143"/>
      <c r="K28" s="30"/>
      <c r="L28" s="12"/>
      <c r="M28" s="12"/>
      <c r="N28" s="162"/>
      <c r="O28" s="162"/>
      <c r="P28" s="13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</row>
    <row r="29" spans="1:41" ht="20.100000000000001" customHeight="1" x14ac:dyDescent="0.25">
      <c r="A29" s="1"/>
      <c r="C29" s="12"/>
      <c r="D29" s="12"/>
      <c r="E29" s="12"/>
      <c r="F29" s="12"/>
      <c r="G29" s="12"/>
      <c r="H29" s="30"/>
      <c r="I29" s="30"/>
      <c r="J29" s="30"/>
      <c r="K29" s="30"/>
      <c r="L29" s="12"/>
      <c r="M29" s="12"/>
      <c r="N29" s="12"/>
      <c r="O29" s="12"/>
      <c r="P29" s="13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7"/>
      <c r="AO29" s="37"/>
    </row>
    <row r="30" spans="1:41" ht="12" customHeight="1" x14ac:dyDescent="0.25">
      <c r="A30" s="1"/>
      <c r="B30" s="12" t="s">
        <v>227</v>
      </c>
      <c r="C30" s="12"/>
      <c r="D30" s="12"/>
      <c r="E30" s="12"/>
      <c r="F30" s="12"/>
      <c r="G30" s="12"/>
      <c r="H30" s="30"/>
      <c r="I30" s="30"/>
      <c r="J30" s="147"/>
      <c r="K30" s="30"/>
      <c r="L30" s="12"/>
      <c r="M30" s="12"/>
      <c r="N30" s="162" t="str">
        <f ca="1">IF(Tabelle!$D$124,"ATTENTION REGISTER!",IF($J30="","",IF((DATE(YEAR(TODAY())-5,MONTH(TODAY()),DAY(TODAY()))-$J30)&gt;=0,"Attestato scaduto",IF((DATE(YEAR(TODAY())-5,MONTH(TODAY())+6,DAY(TODAY()))-$J30)&gt;=0,"Attestato in scadenza",""))))</f>
        <v/>
      </c>
      <c r="O30" s="162"/>
      <c r="P30" s="13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7"/>
      <c r="AO30" s="37"/>
    </row>
    <row r="31" spans="1:41" ht="12" customHeight="1" x14ac:dyDescent="0.25">
      <c r="A31" s="1"/>
      <c r="B31" s="62" t="s">
        <v>230</v>
      </c>
      <c r="C31" s="12"/>
      <c r="D31" s="12"/>
      <c r="E31" s="12"/>
      <c r="F31" s="12"/>
      <c r="G31" s="12"/>
      <c r="H31" s="30"/>
      <c r="I31" s="30"/>
      <c r="J31" s="143"/>
      <c r="K31" s="30"/>
      <c r="L31" s="12"/>
      <c r="M31" s="12"/>
      <c r="N31" s="162"/>
      <c r="O31" s="162"/>
      <c r="P31" s="13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</row>
    <row r="32" spans="1:41" ht="20.100000000000001" customHeight="1" x14ac:dyDescent="0.25">
      <c r="A32" s="1"/>
      <c r="B32" s="61"/>
      <c r="C32" s="12"/>
      <c r="D32" s="12"/>
      <c r="E32" s="12"/>
      <c r="F32" s="12"/>
      <c r="G32" s="12"/>
      <c r="H32" s="30"/>
      <c r="I32" s="30"/>
      <c r="J32" s="30"/>
      <c r="K32" s="30"/>
      <c r="L32" s="12"/>
      <c r="M32" s="12"/>
      <c r="N32" s="12"/>
      <c r="O32" s="12"/>
      <c r="P32" s="13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</row>
    <row r="33" spans="1:41" ht="12" customHeight="1" x14ac:dyDescent="0.25">
      <c r="A33" s="1"/>
      <c r="B33" s="12" t="s">
        <v>159</v>
      </c>
      <c r="C33" s="12"/>
      <c r="D33" s="143"/>
      <c r="E33" s="143"/>
      <c r="F33" s="143"/>
      <c r="G33" s="143"/>
      <c r="H33" s="143"/>
      <c r="I33" s="143"/>
      <c r="J33" s="143"/>
      <c r="K33" s="143"/>
      <c r="L33" s="143"/>
      <c r="M33" s="143"/>
      <c r="N33" s="3"/>
      <c r="O33" s="147"/>
      <c r="P33" s="13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7"/>
      <c r="AO33" s="37"/>
    </row>
    <row r="34" spans="1:41" ht="12" customHeight="1" x14ac:dyDescent="0.25">
      <c r="A34" s="1"/>
      <c r="B34" s="62" t="s">
        <v>160</v>
      </c>
      <c r="C34" s="12"/>
      <c r="D34" s="143"/>
      <c r="E34" s="143"/>
      <c r="F34" s="143"/>
      <c r="G34" s="143"/>
      <c r="H34" s="143"/>
      <c r="I34" s="143"/>
      <c r="J34" s="143"/>
      <c r="K34" s="143"/>
      <c r="L34" s="143"/>
      <c r="M34" s="143"/>
      <c r="N34" s="3"/>
      <c r="O34" s="143"/>
      <c r="P34" s="13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7"/>
      <c r="AO34" s="37"/>
    </row>
    <row r="35" spans="1:41" ht="20.100000000000001" customHeight="1" x14ac:dyDescent="0.25">
      <c r="A35" s="1"/>
      <c r="B35" s="61"/>
      <c r="C35" s="12"/>
      <c r="D35" s="161" t="s">
        <v>163</v>
      </c>
      <c r="E35" s="161"/>
      <c r="F35" s="161"/>
      <c r="G35" s="161"/>
      <c r="H35" s="161"/>
      <c r="I35" s="161"/>
      <c r="J35" s="161"/>
      <c r="K35" s="161"/>
      <c r="L35" s="161"/>
      <c r="M35" s="161"/>
      <c r="N35" s="66"/>
      <c r="O35" s="71" t="s">
        <v>181</v>
      </c>
      <c r="P35" s="13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7"/>
      <c r="AO35" s="37"/>
    </row>
    <row r="36" spans="1:41" ht="12" customHeight="1" x14ac:dyDescent="0.25">
      <c r="A36" s="1"/>
      <c r="B36" s="12" t="s">
        <v>161</v>
      </c>
      <c r="C36" s="12"/>
      <c r="D36" s="143"/>
      <c r="E36" s="143"/>
      <c r="F36" s="143"/>
      <c r="G36" s="143"/>
      <c r="H36" s="143"/>
      <c r="I36" s="143"/>
      <c r="J36" s="143"/>
      <c r="K36" s="143"/>
      <c r="L36" s="143"/>
      <c r="M36" s="143"/>
      <c r="N36" s="3"/>
      <c r="O36" s="147"/>
      <c r="P36" s="13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</row>
    <row r="37" spans="1:41" ht="12" customHeight="1" x14ac:dyDescent="0.25">
      <c r="A37" s="1"/>
      <c r="B37" s="62" t="s">
        <v>162</v>
      </c>
      <c r="C37" s="12"/>
      <c r="D37" s="143"/>
      <c r="E37" s="143"/>
      <c r="F37" s="143"/>
      <c r="G37" s="143"/>
      <c r="H37" s="143"/>
      <c r="I37" s="143"/>
      <c r="J37" s="143"/>
      <c r="K37" s="143"/>
      <c r="L37" s="143"/>
      <c r="M37" s="143"/>
      <c r="N37" s="3"/>
      <c r="O37" s="143"/>
      <c r="P37" s="13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</row>
    <row r="38" spans="1:41" ht="20.100000000000001" customHeight="1" x14ac:dyDescent="0.25">
      <c r="A38" s="1"/>
      <c r="B38" s="12"/>
      <c r="C38" s="12"/>
      <c r="D38" s="161" t="s">
        <v>163</v>
      </c>
      <c r="E38" s="161"/>
      <c r="F38" s="161"/>
      <c r="G38" s="161"/>
      <c r="H38" s="161"/>
      <c r="I38" s="161"/>
      <c r="J38" s="161"/>
      <c r="K38" s="161"/>
      <c r="L38" s="161"/>
      <c r="M38" s="161"/>
      <c r="N38" s="66"/>
      <c r="O38" s="71" t="s">
        <v>181</v>
      </c>
      <c r="P38" s="13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7"/>
      <c r="AO38" s="37"/>
    </row>
    <row r="39" spans="1:41" ht="12" customHeight="1" x14ac:dyDescent="0.25">
      <c r="A39" s="1"/>
      <c r="B39" s="12"/>
      <c r="C39" s="12"/>
      <c r="D39" s="143"/>
      <c r="E39" s="143"/>
      <c r="F39" s="143"/>
      <c r="G39" s="143"/>
      <c r="H39" s="143"/>
      <c r="I39" s="143"/>
      <c r="J39" s="143"/>
      <c r="K39" s="143"/>
      <c r="L39" s="143"/>
      <c r="M39" s="143"/>
      <c r="N39" s="3"/>
      <c r="O39" s="147"/>
      <c r="P39" s="13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7"/>
      <c r="AO39" s="37"/>
    </row>
    <row r="40" spans="1:41" ht="12" customHeight="1" x14ac:dyDescent="0.25">
      <c r="A40" s="1"/>
      <c r="B40" s="12"/>
      <c r="C40" s="12"/>
      <c r="D40" s="143"/>
      <c r="E40" s="143"/>
      <c r="F40" s="143"/>
      <c r="G40" s="143"/>
      <c r="H40" s="143"/>
      <c r="I40" s="143"/>
      <c r="J40" s="143"/>
      <c r="K40" s="143"/>
      <c r="L40" s="143"/>
      <c r="M40" s="143"/>
      <c r="N40" s="3"/>
      <c r="O40" s="143"/>
      <c r="P40" s="13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7"/>
      <c r="AO40" s="37"/>
    </row>
    <row r="41" spans="1:41" ht="20.100000000000001" customHeight="1" thickBot="1" x14ac:dyDescent="0.3">
      <c r="A41" s="75"/>
      <c r="B41" s="18"/>
      <c r="C41" s="18"/>
      <c r="D41" s="151" t="s">
        <v>163</v>
      </c>
      <c r="E41" s="151"/>
      <c r="F41" s="151"/>
      <c r="G41" s="151"/>
      <c r="H41" s="151"/>
      <c r="I41" s="151"/>
      <c r="J41" s="151"/>
      <c r="K41" s="151"/>
      <c r="L41" s="151"/>
      <c r="M41" s="151"/>
      <c r="N41" s="76"/>
      <c r="O41" s="77" t="s">
        <v>181</v>
      </c>
      <c r="P41" s="19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</row>
    <row r="42" spans="1:41" ht="20.100000000000001" customHeight="1" x14ac:dyDescent="0.25">
      <c r="A42" s="52" t="s">
        <v>239</v>
      </c>
      <c r="B42" s="12"/>
      <c r="C42" s="12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66"/>
      <c r="O42" s="71"/>
      <c r="P42" s="13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</row>
    <row r="43" spans="1:41" ht="20.100000000000001" customHeight="1" x14ac:dyDescent="0.25">
      <c r="A43" s="137" t="s">
        <v>242</v>
      </c>
      <c r="B43" s="138"/>
      <c r="C43" s="138"/>
      <c r="D43" s="138"/>
      <c r="E43" s="138"/>
      <c r="F43" s="138"/>
      <c r="G43" s="138"/>
      <c r="H43" s="138"/>
      <c r="I43" s="138"/>
      <c r="J43" s="138"/>
      <c r="K43" s="138"/>
      <c r="L43" s="138"/>
      <c r="M43" s="138"/>
      <c r="N43" s="138"/>
      <c r="O43" s="138"/>
      <c r="P43" s="139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7"/>
      <c r="AO43" s="37"/>
    </row>
    <row r="44" spans="1:41" ht="20.100000000000001" customHeight="1" x14ac:dyDescent="0.25">
      <c r="A44" s="140" t="s">
        <v>243</v>
      </c>
      <c r="B44" s="141"/>
      <c r="C44" s="141"/>
      <c r="D44" s="141"/>
      <c r="E44" s="141"/>
      <c r="F44" s="141"/>
      <c r="G44" s="141"/>
      <c r="H44" s="141"/>
      <c r="I44" s="141"/>
      <c r="J44" s="141"/>
      <c r="K44" s="141"/>
      <c r="L44" s="141"/>
      <c r="M44" s="141"/>
      <c r="N44" s="141"/>
      <c r="O44" s="141"/>
      <c r="P44" s="142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7"/>
      <c r="AO44" s="37"/>
    </row>
    <row r="45" spans="1:41" ht="20.100000000000001" customHeight="1" x14ac:dyDescent="0.25">
      <c r="A45" s="79"/>
      <c r="B45" s="12"/>
      <c r="C45" s="136" t="s">
        <v>260</v>
      </c>
      <c r="D45" s="136"/>
      <c r="E45" s="136"/>
      <c r="F45" s="136"/>
      <c r="G45" s="136"/>
      <c r="H45" s="136"/>
      <c r="I45" s="136"/>
      <c r="J45" s="136"/>
      <c r="K45" s="78"/>
      <c r="L45" s="12" t="s">
        <v>244</v>
      </c>
      <c r="M45" s="78"/>
      <c r="N45" s="12"/>
      <c r="O45" s="78"/>
      <c r="P45" s="13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7"/>
      <c r="AO45" s="37"/>
    </row>
    <row r="46" spans="1:41" ht="20.100000000000001" customHeight="1" thickBot="1" x14ac:dyDescent="0.3">
      <c r="A46" s="35"/>
      <c r="B46" s="12"/>
      <c r="C46" s="12"/>
      <c r="D46" s="71"/>
      <c r="E46" s="71"/>
      <c r="F46" s="71"/>
      <c r="G46" s="71"/>
      <c r="H46" s="71"/>
      <c r="I46" s="71"/>
      <c r="J46" s="78"/>
      <c r="K46" s="78"/>
      <c r="L46" s="61" t="s">
        <v>245</v>
      </c>
      <c r="M46" s="78"/>
      <c r="N46" s="61"/>
      <c r="O46" s="78"/>
      <c r="P46" s="13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</row>
    <row r="47" spans="1:41" ht="24.75" customHeight="1" x14ac:dyDescent="0.25">
      <c r="A47" s="82"/>
      <c r="B47" s="24"/>
      <c r="C47" s="24"/>
      <c r="D47" s="24"/>
      <c r="E47" s="24"/>
      <c r="F47" s="24"/>
      <c r="G47" s="24"/>
      <c r="H47" s="60"/>
      <c r="I47" s="60"/>
      <c r="J47" s="60"/>
      <c r="K47" s="60"/>
      <c r="L47" s="24"/>
      <c r="M47" s="24"/>
      <c r="N47" s="24"/>
      <c r="O47" s="24"/>
      <c r="P47" s="25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7"/>
      <c r="AN47" s="37"/>
      <c r="AO47" s="37"/>
    </row>
    <row r="48" spans="1:41" ht="24.75" customHeight="1" x14ac:dyDescent="0.25">
      <c r="A48" s="83"/>
      <c r="B48" s="85" t="s">
        <v>252</v>
      </c>
      <c r="C48" s="12"/>
      <c r="D48" s="12"/>
      <c r="E48" s="12"/>
      <c r="F48" s="12"/>
      <c r="G48" s="12"/>
      <c r="H48" s="30"/>
      <c r="I48" s="30"/>
      <c r="J48" s="30"/>
      <c r="K48" s="30"/>
      <c r="L48" s="12"/>
      <c r="M48" s="12"/>
      <c r="N48" s="12"/>
      <c r="O48" s="12"/>
      <c r="P48" s="13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</row>
    <row r="49" spans="1:41" ht="20.100000000000001" customHeight="1" x14ac:dyDescent="0.25">
      <c r="A49" s="83"/>
      <c r="B49" s="85" t="s">
        <v>248</v>
      </c>
      <c r="C49" s="36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3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37"/>
    </row>
    <row r="50" spans="1:41" ht="20.100000000000001" customHeight="1" x14ac:dyDescent="0.25">
      <c r="A50" s="83"/>
      <c r="B50" s="80"/>
      <c r="D50" s="53"/>
      <c r="E50" s="53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3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</row>
    <row r="51" spans="1:41" x14ac:dyDescent="0.25">
      <c r="A51" s="84"/>
      <c r="B51" s="27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8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7"/>
      <c r="AF51" s="37"/>
      <c r="AG51" s="37"/>
      <c r="AH51" s="37"/>
      <c r="AI51" s="37"/>
      <c r="AJ51" s="37"/>
      <c r="AK51" s="37"/>
      <c r="AL51" s="37"/>
      <c r="AM51" s="37"/>
      <c r="AN51" s="37"/>
      <c r="AO51" s="37"/>
    </row>
    <row r="52" spans="1:41" x14ac:dyDescent="0.25">
      <c r="A52" s="37"/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7"/>
      <c r="AN52" s="37"/>
      <c r="AO52" s="37"/>
    </row>
    <row r="53" spans="1:41" x14ac:dyDescent="0.25">
      <c r="A53" s="37"/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37"/>
      <c r="AI53" s="37"/>
      <c r="AJ53" s="37"/>
      <c r="AK53" s="37"/>
      <c r="AL53" s="37"/>
      <c r="AM53" s="37"/>
      <c r="AN53" s="37"/>
      <c r="AO53" s="37"/>
    </row>
    <row r="54" spans="1:41" x14ac:dyDescent="0.25">
      <c r="A54" s="37"/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</row>
    <row r="55" spans="1:41" x14ac:dyDescent="0.25">
      <c r="A55" s="37"/>
      <c r="B55" s="37"/>
      <c r="C55" s="37"/>
      <c r="D55" s="37"/>
      <c r="E55" s="37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7"/>
      <c r="AF55" s="37"/>
      <c r="AG55" s="37"/>
      <c r="AH55" s="37"/>
      <c r="AI55" s="37"/>
      <c r="AJ55" s="37"/>
      <c r="AK55" s="37"/>
      <c r="AL55" s="37"/>
      <c r="AM55" s="37"/>
      <c r="AN55" s="37"/>
      <c r="AO55" s="37"/>
    </row>
    <row r="56" spans="1:41" x14ac:dyDescent="0.25">
      <c r="A56" s="37"/>
      <c r="B56" s="37"/>
      <c r="C56" s="37"/>
      <c r="D56" s="37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37"/>
      <c r="AF56" s="37"/>
      <c r="AG56" s="37"/>
      <c r="AH56" s="37"/>
      <c r="AI56" s="37"/>
      <c r="AJ56" s="37"/>
      <c r="AK56" s="37"/>
      <c r="AL56" s="37"/>
      <c r="AM56" s="37"/>
      <c r="AN56" s="37"/>
      <c r="AO56" s="37"/>
    </row>
    <row r="57" spans="1:41" x14ac:dyDescent="0.25">
      <c r="A57" s="37"/>
      <c r="B57" s="37"/>
      <c r="C57" s="37"/>
      <c r="D57" s="37"/>
      <c r="E57" s="37"/>
      <c r="F57" s="37"/>
      <c r="G57" s="37"/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37"/>
      <c r="X57" s="37"/>
      <c r="Y57" s="37"/>
      <c r="Z57" s="37"/>
      <c r="AA57" s="37"/>
      <c r="AB57" s="37"/>
      <c r="AC57" s="37"/>
      <c r="AD57" s="37"/>
      <c r="AE57" s="37"/>
      <c r="AF57" s="37"/>
      <c r="AG57" s="37"/>
      <c r="AH57" s="37"/>
      <c r="AI57" s="37"/>
      <c r="AJ57" s="37"/>
      <c r="AK57" s="37"/>
      <c r="AL57" s="37"/>
      <c r="AM57" s="37"/>
      <c r="AN57" s="37"/>
      <c r="AO57" s="37"/>
    </row>
    <row r="58" spans="1:41" x14ac:dyDescent="0.25">
      <c r="A58" s="37"/>
      <c r="B58" s="37"/>
      <c r="C58" s="37"/>
      <c r="D58" s="37"/>
      <c r="E58" s="37"/>
      <c r="F58" s="37"/>
      <c r="G58" s="37"/>
      <c r="H58" s="37"/>
      <c r="I58" s="37"/>
      <c r="J58" s="37"/>
      <c r="K58" s="37"/>
      <c r="L58" s="37"/>
      <c r="M58" s="37"/>
      <c r="N58" s="37"/>
      <c r="O58" s="37"/>
      <c r="P58" s="37"/>
      <c r="Q58" s="37"/>
      <c r="R58" s="37"/>
      <c r="S58" s="37"/>
      <c r="T58" s="37"/>
      <c r="U58" s="37"/>
      <c r="V58" s="37"/>
      <c r="W58" s="37"/>
      <c r="X58" s="37"/>
      <c r="Y58" s="37"/>
      <c r="Z58" s="37"/>
      <c r="AA58" s="37"/>
      <c r="AB58" s="37"/>
      <c r="AC58" s="37"/>
      <c r="AD58" s="37"/>
      <c r="AE58" s="37"/>
      <c r="AF58" s="37"/>
      <c r="AG58" s="37"/>
      <c r="AH58" s="37"/>
      <c r="AI58" s="37"/>
      <c r="AJ58" s="37"/>
      <c r="AK58" s="37"/>
      <c r="AL58" s="37"/>
      <c r="AM58" s="37"/>
      <c r="AN58" s="37"/>
      <c r="AO58" s="37"/>
    </row>
    <row r="59" spans="1:41" x14ac:dyDescent="0.25">
      <c r="A59" s="37"/>
      <c r="B59" s="37"/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7"/>
      <c r="Q59" s="37"/>
      <c r="R59" s="37"/>
      <c r="S59" s="37"/>
      <c r="T59" s="37"/>
      <c r="U59" s="37"/>
      <c r="V59" s="37"/>
      <c r="W59" s="37"/>
      <c r="X59" s="37"/>
      <c r="Y59" s="37"/>
      <c r="Z59" s="37"/>
      <c r="AA59" s="37"/>
      <c r="AB59" s="37"/>
      <c r="AC59" s="37"/>
      <c r="AD59" s="37"/>
      <c r="AE59" s="37"/>
      <c r="AF59" s="37"/>
      <c r="AG59" s="37"/>
      <c r="AH59" s="37"/>
      <c r="AI59" s="37"/>
      <c r="AJ59" s="37"/>
      <c r="AK59" s="37"/>
      <c r="AL59" s="37"/>
      <c r="AM59" s="37"/>
      <c r="AN59" s="37"/>
      <c r="AO59" s="37"/>
    </row>
    <row r="60" spans="1:41" x14ac:dyDescent="0.25">
      <c r="A60" s="37"/>
      <c r="B60" s="37"/>
      <c r="C60" s="37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  <c r="AE60" s="37"/>
      <c r="AF60" s="37"/>
      <c r="AG60" s="37"/>
      <c r="AH60" s="37"/>
      <c r="AI60" s="37"/>
      <c r="AJ60" s="37"/>
      <c r="AK60" s="37"/>
      <c r="AL60" s="37"/>
      <c r="AM60" s="37"/>
      <c r="AN60" s="37"/>
      <c r="AO60" s="37"/>
    </row>
    <row r="61" spans="1:41" x14ac:dyDescent="0.25">
      <c r="A61" s="37"/>
      <c r="B61" s="37"/>
      <c r="C61" s="37"/>
      <c r="D61" s="37"/>
      <c r="E61" s="37"/>
      <c r="F61" s="37"/>
      <c r="G61" s="37"/>
      <c r="H61" s="37"/>
      <c r="I61" s="37"/>
      <c r="J61" s="37"/>
      <c r="K61" s="37"/>
      <c r="L61" s="37"/>
      <c r="M61" s="37"/>
      <c r="N61" s="37"/>
      <c r="O61" s="37"/>
      <c r="P61" s="37"/>
      <c r="Q61" s="37"/>
      <c r="R61" s="37"/>
      <c r="S61" s="37"/>
      <c r="T61" s="37"/>
      <c r="U61" s="37"/>
      <c r="V61" s="37"/>
      <c r="W61" s="37"/>
      <c r="X61" s="37"/>
      <c r="Y61" s="37"/>
      <c r="Z61" s="37"/>
      <c r="AA61" s="37"/>
      <c r="AB61" s="37"/>
      <c r="AC61" s="37"/>
      <c r="AD61" s="37"/>
      <c r="AE61" s="37"/>
      <c r="AF61" s="37"/>
      <c r="AG61" s="37"/>
      <c r="AH61" s="37"/>
      <c r="AI61" s="37"/>
      <c r="AJ61" s="37"/>
      <c r="AK61" s="37"/>
      <c r="AL61" s="37"/>
      <c r="AM61" s="37"/>
      <c r="AN61" s="37"/>
      <c r="AO61" s="37"/>
    </row>
    <row r="62" spans="1:41" x14ac:dyDescent="0.25">
      <c r="A62" s="37"/>
      <c r="B62" s="37"/>
      <c r="C62" s="37"/>
      <c r="D62" s="37"/>
      <c r="E62" s="37"/>
      <c r="F62" s="37"/>
      <c r="G62" s="37"/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7"/>
      <c r="Z62" s="37"/>
      <c r="AA62" s="37"/>
      <c r="AB62" s="37"/>
      <c r="AC62" s="37"/>
      <c r="AD62" s="37"/>
      <c r="AE62" s="37"/>
      <c r="AF62" s="37"/>
      <c r="AG62" s="37"/>
      <c r="AH62" s="37"/>
      <c r="AI62" s="37"/>
      <c r="AJ62" s="37"/>
      <c r="AK62" s="37"/>
      <c r="AL62" s="37"/>
      <c r="AM62" s="37"/>
      <c r="AN62" s="37"/>
      <c r="AO62" s="37"/>
    </row>
    <row r="63" spans="1:41" x14ac:dyDescent="0.25">
      <c r="A63" s="37"/>
      <c r="B63" s="37"/>
      <c r="C63" s="37"/>
      <c r="D63" s="37"/>
      <c r="E63" s="37"/>
      <c r="F63" s="37"/>
      <c r="G63" s="37"/>
      <c r="H63" s="37"/>
      <c r="I63" s="37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37"/>
      <c r="V63" s="37"/>
      <c r="W63" s="37"/>
      <c r="X63" s="37"/>
      <c r="Y63" s="37"/>
      <c r="Z63" s="37"/>
      <c r="AA63" s="37"/>
      <c r="AB63" s="37"/>
      <c r="AC63" s="37"/>
      <c r="AD63" s="37"/>
      <c r="AE63" s="37"/>
      <c r="AF63" s="37"/>
      <c r="AG63" s="37"/>
      <c r="AH63" s="37"/>
      <c r="AI63" s="37"/>
      <c r="AJ63" s="37"/>
      <c r="AK63" s="37"/>
      <c r="AL63" s="37"/>
      <c r="AM63" s="37"/>
      <c r="AN63" s="37"/>
      <c r="AO63" s="37"/>
    </row>
    <row r="64" spans="1:41" x14ac:dyDescent="0.25">
      <c r="A64" s="37"/>
      <c r="B64" s="37"/>
      <c r="C64" s="37"/>
      <c r="D64" s="37"/>
      <c r="E64" s="37"/>
      <c r="F64" s="37"/>
      <c r="G64" s="37"/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7"/>
      <c r="Z64" s="37"/>
      <c r="AA64" s="37"/>
      <c r="AB64" s="37"/>
      <c r="AC64" s="37"/>
      <c r="AD64" s="37"/>
      <c r="AE64" s="37"/>
      <c r="AF64" s="37"/>
      <c r="AG64" s="37"/>
      <c r="AH64" s="37"/>
      <c r="AI64" s="37"/>
      <c r="AJ64" s="37"/>
      <c r="AK64" s="37"/>
      <c r="AL64" s="37"/>
      <c r="AM64" s="37"/>
      <c r="AN64" s="37"/>
      <c r="AO64" s="37"/>
    </row>
    <row r="65" spans="1:41" x14ac:dyDescent="0.25">
      <c r="A65" s="37"/>
      <c r="B65" s="37"/>
      <c r="C65" s="37"/>
      <c r="D65" s="37"/>
      <c r="E65" s="37"/>
      <c r="F65" s="37"/>
      <c r="G65" s="37"/>
      <c r="H65" s="37"/>
      <c r="I65" s="37"/>
      <c r="J65" s="37"/>
      <c r="K65" s="37"/>
      <c r="L65" s="37"/>
      <c r="M65" s="37"/>
      <c r="N65" s="37"/>
      <c r="O65" s="37"/>
      <c r="P65" s="37"/>
      <c r="Q65" s="37"/>
      <c r="R65" s="37"/>
      <c r="S65" s="37"/>
      <c r="T65" s="37"/>
      <c r="U65" s="37"/>
      <c r="V65" s="37"/>
      <c r="W65" s="37"/>
      <c r="X65" s="37"/>
      <c r="Y65" s="37"/>
      <c r="Z65" s="37"/>
      <c r="AA65" s="37"/>
      <c r="AB65" s="37"/>
      <c r="AC65" s="37"/>
      <c r="AD65" s="37"/>
      <c r="AE65" s="37"/>
      <c r="AF65" s="37"/>
      <c r="AG65" s="37"/>
      <c r="AH65" s="37"/>
      <c r="AI65" s="37"/>
      <c r="AJ65" s="37"/>
      <c r="AK65" s="37"/>
      <c r="AL65" s="37"/>
      <c r="AM65" s="37"/>
      <c r="AN65" s="37"/>
      <c r="AO65" s="37"/>
    </row>
    <row r="66" spans="1:41" x14ac:dyDescent="0.25">
      <c r="A66" s="37"/>
      <c r="B66" s="37"/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7"/>
      <c r="Z66" s="37"/>
      <c r="AA66" s="37"/>
      <c r="AB66" s="37"/>
      <c r="AC66" s="37"/>
      <c r="AD66" s="37"/>
      <c r="AE66" s="37"/>
      <c r="AF66" s="37"/>
      <c r="AG66" s="37"/>
      <c r="AH66" s="37"/>
      <c r="AI66" s="37"/>
      <c r="AJ66" s="37"/>
      <c r="AK66" s="37"/>
      <c r="AL66" s="37"/>
      <c r="AM66" s="37"/>
      <c r="AN66" s="37"/>
      <c r="AO66" s="37"/>
    </row>
    <row r="67" spans="1:41" x14ac:dyDescent="0.25">
      <c r="A67" s="37"/>
      <c r="B67" s="37"/>
      <c r="C67" s="37"/>
      <c r="D67" s="37"/>
      <c r="E67" s="37"/>
      <c r="F67" s="37"/>
      <c r="G67" s="37"/>
      <c r="H67" s="37"/>
      <c r="I67" s="37"/>
      <c r="J67" s="37"/>
      <c r="K67" s="37"/>
      <c r="L67" s="37"/>
      <c r="M67" s="37"/>
      <c r="N67" s="37"/>
      <c r="O67" s="37"/>
      <c r="P67" s="37"/>
      <c r="Q67" s="37"/>
      <c r="R67" s="37"/>
      <c r="S67" s="37"/>
      <c r="T67" s="37"/>
      <c r="U67" s="37"/>
      <c r="V67" s="37"/>
      <c r="W67" s="37"/>
      <c r="X67" s="37"/>
      <c r="Y67" s="37"/>
      <c r="Z67" s="37"/>
      <c r="AA67" s="37"/>
      <c r="AB67" s="37"/>
      <c r="AC67" s="37"/>
      <c r="AD67" s="37"/>
      <c r="AE67" s="37"/>
      <c r="AF67" s="37"/>
      <c r="AG67" s="37"/>
      <c r="AH67" s="37"/>
      <c r="AI67" s="37"/>
      <c r="AJ67" s="37"/>
      <c r="AK67" s="37"/>
      <c r="AL67" s="37"/>
      <c r="AM67" s="37"/>
      <c r="AN67" s="37"/>
      <c r="AO67" s="37"/>
    </row>
    <row r="68" spans="1:41" x14ac:dyDescent="0.25">
      <c r="A68" s="37"/>
      <c r="B68" s="37"/>
      <c r="C68" s="37"/>
      <c r="D68" s="37"/>
      <c r="E68" s="37"/>
      <c r="F68" s="37"/>
      <c r="G68" s="37"/>
      <c r="H68" s="37"/>
      <c r="I68" s="37"/>
      <c r="J68" s="37"/>
      <c r="K68" s="37"/>
      <c r="L68" s="37"/>
      <c r="M68" s="37"/>
      <c r="N68" s="37"/>
      <c r="O68" s="37"/>
      <c r="P68" s="37"/>
      <c r="Q68" s="37"/>
      <c r="R68" s="37"/>
      <c r="S68" s="37"/>
      <c r="T68" s="37"/>
      <c r="U68" s="37"/>
      <c r="V68" s="37"/>
      <c r="W68" s="37"/>
      <c r="X68" s="37"/>
      <c r="Y68" s="37"/>
      <c r="Z68" s="37"/>
      <c r="AA68" s="37"/>
      <c r="AB68" s="37"/>
      <c r="AC68" s="37"/>
      <c r="AD68" s="37"/>
      <c r="AE68" s="37"/>
      <c r="AF68" s="37"/>
      <c r="AG68" s="37"/>
      <c r="AH68" s="37"/>
      <c r="AI68" s="37"/>
      <c r="AJ68" s="37"/>
      <c r="AK68" s="37"/>
      <c r="AL68" s="37"/>
      <c r="AM68" s="37"/>
      <c r="AN68" s="37"/>
      <c r="AO68" s="37"/>
    </row>
    <row r="69" spans="1:41" x14ac:dyDescent="0.25">
      <c r="A69" s="37"/>
      <c r="B69" s="37"/>
      <c r="C69" s="37"/>
      <c r="D69" s="37"/>
      <c r="E69" s="37"/>
      <c r="F69" s="37"/>
      <c r="G69" s="37"/>
      <c r="H69" s="37"/>
      <c r="I69" s="37"/>
      <c r="J69" s="37"/>
      <c r="K69" s="37"/>
      <c r="L69" s="37"/>
      <c r="M69" s="37"/>
      <c r="N69" s="37"/>
      <c r="O69" s="37"/>
      <c r="P69" s="37"/>
      <c r="Q69" s="37"/>
      <c r="R69" s="37"/>
      <c r="S69" s="37"/>
      <c r="T69" s="37"/>
      <c r="U69" s="37"/>
      <c r="V69" s="37"/>
      <c r="W69" s="37"/>
      <c r="X69" s="37"/>
      <c r="Y69" s="37"/>
      <c r="Z69" s="37"/>
      <c r="AA69" s="37"/>
      <c r="AB69" s="37"/>
      <c r="AC69" s="37"/>
      <c r="AD69" s="37"/>
      <c r="AE69" s="37"/>
      <c r="AF69" s="37"/>
      <c r="AG69" s="37"/>
      <c r="AH69" s="37"/>
      <c r="AI69" s="37"/>
      <c r="AJ69" s="37"/>
      <c r="AK69" s="37"/>
      <c r="AL69" s="37"/>
      <c r="AM69" s="37"/>
      <c r="AN69" s="37"/>
      <c r="AO69" s="37"/>
    </row>
    <row r="70" spans="1:41" x14ac:dyDescent="0.25">
      <c r="A70" s="37"/>
      <c r="B70" s="37"/>
      <c r="C70" s="37"/>
      <c r="D70" s="37"/>
      <c r="E70" s="37"/>
      <c r="F70" s="37"/>
      <c r="G70" s="37"/>
      <c r="H70" s="37"/>
      <c r="I70" s="37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7"/>
      <c r="X70" s="37"/>
      <c r="Y70" s="37"/>
      <c r="Z70" s="37"/>
      <c r="AA70" s="37"/>
      <c r="AB70" s="37"/>
      <c r="AC70" s="37"/>
      <c r="AD70" s="37"/>
      <c r="AE70" s="37"/>
      <c r="AF70" s="37"/>
      <c r="AG70" s="37"/>
      <c r="AH70" s="37"/>
      <c r="AI70" s="37"/>
      <c r="AJ70" s="37"/>
      <c r="AK70" s="37"/>
      <c r="AL70" s="37"/>
      <c r="AM70" s="37"/>
      <c r="AN70" s="37"/>
      <c r="AO70" s="37"/>
    </row>
    <row r="71" spans="1:41" x14ac:dyDescent="0.25">
      <c r="A71" s="37"/>
      <c r="B71" s="37"/>
      <c r="C71" s="37"/>
      <c r="D71" s="37"/>
      <c r="E71" s="37"/>
      <c r="F71" s="37"/>
      <c r="G71" s="37"/>
      <c r="H71" s="37"/>
      <c r="I71" s="37"/>
      <c r="J71" s="37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  <c r="Y71" s="37"/>
      <c r="Z71" s="37"/>
      <c r="AA71" s="37"/>
      <c r="AB71" s="37"/>
      <c r="AC71" s="37"/>
      <c r="AD71" s="37"/>
      <c r="AE71" s="37"/>
      <c r="AF71" s="37"/>
      <c r="AG71" s="37"/>
      <c r="AH71" s="37"/>
      <c r="AI71" s="37"/>
      <c r="AJ71" s="37"/>
      <c r="AK71" s="37"/>
      <c r="AL71" s="37"/>
      <c r="AM71" s="37"/>
      <c r="AN71" s="37"/>
      <c r="AO71" s="37"/>
    </row>
    <row r="72" spans="1:41" x14ac:dyDescent="0.25">
      <c r="A72" s="37"/>
      <c r="B72" s="37"/>
      <c r="C72" s="37"/>
      <c r="D72" s="37"/>
      <c r="E72" s="37"/>
      <c r="F72" s="37"/>
      <c r="G72" s="37"/>
      <c r="H72" s="37"/>
      <c r="I72" s="37"/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7"/>
      <c r="U72" s="37"/>
      <c r="V72" s="37"/>
      <c r="W72" s="37"/>
      <c r="X72" s="37"/>
      <c r="Y72" s="37"/>
      <c r="Z72" s="37"/>
      <c r="AA72" s="37"/>
      <c r="AB72" s="37"/>
      <c r="AC72" s="37"/>
      <c r="AD72" s="37"/>
      <c r="AE72" s="37"/>
      <c r="AF72" s="37"/>
      <c r="AG72" s="37"/>
      <c r="AH72" s="37"/>
      <c r="AI72" s="37"/>
      <c r="AJ72" s="37"/>
      <c r="AK72" s="37"/>
      <c r="AL72" s="37"/>
      <c r="AM72" s="37"/>
      <c r="AN72" s="37"/>
      <c r="AO72" s="37"/>
    </row>
    <row r="73" spans="1:41" x14ac:dyDescent="0.25">
      <c r="A73" s="37"/>
      <c r="B73" s="37"/>
      <c r="C73" s="37"/>
      <c r="D73" s="37"/>
      <c r="E73" s="37"/>
      <c r="F73" s="37"/>
      <c r="G73" s="37"/>
      <c r="H73" s="37"/>
      <c r="I73" s="37"/>
      <c r="J73" s="37"/>
      <c r="K73" s="37"/>
      <c r="L73" s="37"/>
      <c r="M73" s="37"/>
      <c r="N73" s="37"/>
      <c r="O73" s="37"/>
      <c r="P73" s="37"/>
      <c r="Q73" s="37"/>
      <c r="R73" s="37"/>
      <c r="S73" s="37"/>
      <c r="T73" s="37"/>
      <c r="U73" s="37"/>
      <c r="V73" s="37"/>
      <c r="W73" s="37"/>
      <c r="X73" s="37"/>
      <c r="Y73" s="37"/>
      <c r="Z73" s="37"/>
      <c r="AA73" s="37"/>
      <c r="AB73" s="37"/>
      <c r="AC73" s="37"/>
      <c r="AD73" s="37"/>
      <c r="AE73" s="37"/>
      <c r="AF73" s="37"/>
      <c r="AG73" s="37"/>
      <c r="AH73" s="37"/>
      <c r="AI73" s="37"/>
      <c r="AJ73" s="37"/>
      <c r="AK73" s="37"/>
      <c r="AL73" s="37"/>
      <c r="AM73" s="37"/>
      <c r="AN73" s="37"/>
      <c r="AO73" s="37"/>
    </row>
    <row r="74" spans="1:41" x14ac:dyDescent="0.25">
      <c r="A74" s="37"/>
      <c r="B74" s="37"/>
      <c r="C74" s="37"/>
      <c r="D74" s="37"/>
      <c r="E74" s="37"/>
      <c r="F74" s="37"/>
      <c r="G74" s="37"/>
      <c r="H74" s="37"/>
      <c r="I74" s="37"/>
      <c r="J74" s="37"/>
      <c r="K74" s="37"/>
      <c r="L74" s="37"/>
      <c r="M74" s="37"/>
      <c r="N74" s="37"/>
      <c r="O74" s="37"/>
      <c r="P74" s="37"/>
      <c r="Q74" s="37"/>
      <c r="R74" s="37"/>
      <c r="S74" s="37"/>
      <c r="T74" s="37"/>
      <c r="U74" s="37"/>
      <c r="V74" s="37"/>
      <c r="W74" s="37"/>
      <c r="X74" s="37"/>
      <c r="Y74" s="37"/>
      <c r="Z74" s="37"/>
      <c r="AA74" s="37"/>
      <c r="AB74" s="37"/>
      <c r="AC74" s="37"/>
      <c r="AD74" s="37"/>
      <c r="AE74" s="37"/>
      <c r="AF74" s="37"/>
      <c r="AG74" s="37"/>
      <c r="AH74" s="37"/>
      <c r="AI74" s="37"/>
      <c r="AJ74" s="37"/>
      <c r="AK74" s="37"/>
      <c r="AL74" s="37"/>
      <c r="AM74" s="37"/>
      <c r="AN74" s="37"/>
      <c r="AO74" s="37"/>
    </row>
    <row r="75" spans="1:41" x14ac:dyDescent="0.25">
      <c r="A75" s="37"/>
      <c r="B75" s="37"/>
      <c r="C75" s="37"/>
      <c r="D75" s="37"/>
      <c r="E75" s="37"/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  <c r="W75" s="37"/>
      <c r="X75" s="37"/>
      <c r="Y75" s="37"/>
      <c r="Z75" s="37"/>
      <c r="AA75" s="37"/>
      <c r="AB75" s="37"/>
      <c r="AC75" s="37"/>
      <c r="AD75" s="37"/>
      <c r="AE75" s="37"/>
      <c r="AF75" s="37"/>
      <c r="AG75" s="37"/>
      <c r="AH75" s="37"/>
      <c r="AI75" s="37"/>
      <c r="AJ75" s="37"/>
      <c r="AK75" s="37"/>
      <c r="AL75" s="37"/>
      <c r="AM75" s="37"/>
      <c r="AN75" s="37"/>
      <c r="AO75" s="37"/>
    </row>
    <row r="76" spans="1:41" x14ac:dyDescent="0.25">
      <c r="A76" s="37"/>
      <c r="B76" s="37"/>
      <c r="C76" s="37"/>
      <c r="D76" s="37"/>
      <c r="E76" s="37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  <c r="AK76" s="37"/>
      <c r="AL76" s="37"/>
      <c r="AM76" s="37"/>
      <c r="AN76" s="37"/>
      <c r="AO76" s="37"/>
    </row>
    <row r="77" spans="1:41" x14ac:dyDescent="0.25">
      <c r="A77" s="37"/>
      <c r="B77" s="37"/>
      <c r="C77" s="37"/>
      <c r="D77" s="37"/>
      <c r="E77" s="37"/>
      <c r="F77" s="37"/>
      <c r="G77" s="37"/>
      <c r="H77" s="37"/>
      <c r="I77" s="37"/>
      <c r="J77" s="37"/>
      <c r="K77" s="37"/>
      <c r="L77" s="37"/>
      <c r="M77" s="37"/>
      <c r="N77" s="37"/>
      <c r="O77" s="37"/>
      <c r="P77" s="37"/>
      <c r="Q77" s="37"/>
      <c r="R77" s="37"/>
      <c r="S77" s="37"/>
      <c r="T77" s="37"/>
      <c r="U77" s="37"/>
      <c r="V77" s="37"/>
      <c r="W77" s="37"/>
      <c r="X77" s="37"/>
      <c r="Y77" s="37"/>
      <c r="Z77" s="37"/>
      <c r="AA77" s="37"/>
      <c r="AB77" s="37"/>
      <c r="AC77" s="37"/>
      <c r="AD77" s="37"/>
      <c r="AE77" s="37"/>
      <c r="AF77" s="37"/>
      <c r="AG77" s="37"/>
      <c r="AH77" s="37"/>
      <c r="AI77" s="37"/>
      <c r="AJ77" s="37"/>
      <c r="AK77" s="37"/>
      <c r="AL77" s="37"/>
      <c r="AM77" s="37"/>
      <c r="AN77" s="37"/>
      <c r="AO77" s="37"/>
    </row>
    <row r="78" spans="1:41" x14ac:dyDescent="0.25">
      <c r="A78" s="37"/>
      <c r="B78" s="37"/>
      <c r="C78" s="37"/>
      <c r="D78" s="37"/>
      <c r="E78" s="37"/>
      <c r="F78" s="37"/>
      <c r="G78" s="37"/>
      <c r="H78" s="37"/>
      <c r="I78" s="37"/>
      <c r="J78" s="37"/>
      <c r="K78" s="37"/>
      <c r="L78" s="37"/>
      <c r="M78" s="37"/>
      <c r="N78" s="37"/>
      <c r="O78" s="37"/>
      <c r="P78" s="37"/>
      <c r="Q78" s="37"/>
      <c r="R78" s="37"/>
      <c r="S78" s="37"/>
      <c r="T78" s="37"/>
      <c r="U78" s="37"/>
      <c r="V78" s="37"/>
      <c r="W78" s="37"/>
      <c r="X78" s="37"/>
      <c r="Y78" s="37"/>
      <c r="Z78" s="37"/>
      <c r="AA78" s="37"/>
      <c r="AB78" s="37"/>
      <c r="AC78" s="37"/>
      <c r="AD78" s="37"/>
      <c r="AE78" s="37"/>
      <c r="AF78" s="37"/>
      <c r="AG78" s="37"/>
      <c r="AH78" s="37"/>
      <c r="AI78" s="37"/>
      <c r="AJ78" s="37"/>
      <c r="AK78" s="37"/>
      <c r="AL78" s="37"/>
      <c r="AM78" s="37"/>
      <c r="AN78" s="37"/>
      <c r="AO78" s="37"/>
    </row>
    <row r="79" spans="1:41" x14ac:dyDescent="0.25">
      <c r="A79" s="37"/>
      <c r="B79" s="37"/>
      <c r="C79" s="37"/>
      <c r="D79" s="37"/>
      <c r="E79" s="37"/>
      <c r="F79" s="37"/>
      <c r="G79" s="37"/>
      <c r="H79" s="37"/>
      <c r="I79" s="37"/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37"/>
      <c r="X79" s="37"/>
      <c r="Y79" s="37"/>
      <c r="Z79" s="37"/>
      <c r="AA79" s="37"/>
      <c r="AB79" s="37"/>
      <c r="AC79" s="37"/>
      <c r="AD79" s="37"/>
      <c r="AE79" s="37"/>
      <c r="AF79" s="37"/>
      <c r="AG79" s="37"/>
      <c r="AH79" s="37"/>
      <c r="AI79" s="37"/>
      <c r="AJ79" s="37"/>
      <c r="AK79" s="37"/>
      <c r="AL79" s="37"/>
      <c r="AM79" s="37"/>
      <c r="AN79" s="37"/>
      <c r="AO79" s="37"/>
    </row>
    <row r="80" spans="1:41" x14ac:dyDescent="0.25">
      <c r="A80" s="37"/>
      <c r="B80" s="37"/>
      <c r="C80" s="37"/>
      <c r="D80" s="37"/>
      <c r="E80" s="37"/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37"/>
      <c r="X80" s="37"/>
      <c r="Y80" s="37"/>
      <c r="Z80" s="37"/>
      <c r="AA80" s="37"/>
      <c r="AB80" s="37"/>
      <c r="AC80" s="37"/>
      <c r="AD80" s="37"/>
      <c r="AE80" s="37"/>
      <c r="AF80" s="37"/>
      <c r="AG80" s="37"/>
      <c r="AH80" s="37"/>
      <c r="AI80" s="37"/>
      <c r="AJ80" s="37"/>
      <c r="AK80" s="37"/>
      <c r="AL80" s="37"/>
      <c r="AM80" s="37"/>
      <c r="AN80" s="37"/>
      <c r="AO80" s="37"/>
    </row>
    <row r="81" spans="1:41" x14ac:dyDescent="0.25">
      <c r="A81" s="37"/>
      <c r="B81" s="37"/>
      <c r="C81" s="37"/>
      <c r="D81" s="37"/>
      <c r="E81" s="37"/>
      <c r="F81" s="37"/>
      <c r="G81" s="37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  <c r="AF81" s="37"/>
      <c r="AG81" s="37"/>
      <c r="AH81" s="37"/>
      <c r="AI81" s="37"/>
      <c r="AJ81" s="37"/>
      <c r="AK81" s="37"/>
      <c r="AL81" s="37"/>
      <c r="AM81" s="37"/>
      <c r="AN81" s="37"/>
      <c r="AO81" s="37"/>
    </row>
    <row r="82" spans="1:41" x14ac:dyDescent="0.25">
      <c r="A82" s="37"/>
      <c r="B82" s="37"/>
      <c r="C82" s="37"/>
      <c r="D82" s="37"/>
      <c r="E82" s="37"/>
      <c r="F82" s="37"/>
      <c r="G82" s="37"/>
      <c r="H82" s="37"/>
      <c r="I82" s="37"/>
      <c r="J82" s="37"/>
      <c r="K82" s="37"/>
      <c r="L82" s="37"/>
      <c r="M82" s="37"/>
      <c r="N82" s="37"/>
      <c r="O82" s="37"/>
      <c r="P82" s="37"/>
      <c r="Q82" s="37"/>
      <c r="R82" s="37"/>
      <c r="S82" s="37"/>
      <c r="T82" s="37"/>
      <c r="U82" s="37"/>
      <c r="V82" s="37"/>
      <c r="W82" s="37"/>
      <c r="X82" s="37"/>
      <c r="Y82" s="37"/>
      <c r="Z82" s="37"/>
      <c r="AA82" s="37"/>
      <c r="AB82" s="37"/>
      <c r="AC82" s="37"/>
      <c r="AD82" s="37"/>
      <c r="AE82" s="37"/>
      <c r="AF82" s="37"/>
      <c r="AG82" s="37"/>
      <c r="AH82" s="37"/>
      <c r="AI82" s="37"/>
      <c r="AJ82" s="37"/>
      <c r="AK82" s="37"/>
      <c r="AL82" s="37"/>
      <c r="AM82" s="37"/>
      <c r="AN82" s="37"/>
      <c r="AO82" s="37"/>
    </row>
    <row r="83" spans="1:41" x14ac:dyDescent="0.25">
      <c r="A83" s="37"/>
      <c r="B83" s="37"/>
      <c r="C83" s="37"/>
      <c r="D83" s="37"/>
      <c r="E83" s="37"/>
      <c r="F83" s="37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37"/>
      <c r="R83" s="37"/>
      <c r="S83" s="37"/>
      <c r="T83" s="37"/>
      <c r="U83" s="37"/>
      <c r="V83" s="37"/>
      <c r="W83" s="37"/>
      <c r="X83" s="37"/>
      <c r="Y83" s="37"/>
      <c r="Z83" s="37"/>
      <c r="AA83" s="37"/>
      <c r="AB83" s="37"/>
      <c r="AC83" s="37"/>
      <c r="AD83" s="37"/>
      <c r="AE83" s="37"/>
      <c r="AF83" s="37"/>
      <c r="AG83" s="37"/>
      <c r="AH83" s="37"/>
      <c r="AI83" s="37"/>
      <c r="AJ83" s="37"/>
      <c r="AK83" s="37"/>
      <c r="AL83" s="37"/>
      <c r="AM83" s="37"/>
      <c r="AN83" s="37"/>
      <c r="AO83" s="37"/>
    </row>
    <row r="84" spans="1:41" x14ac:dyDescent="0.25">
      <c r="A84" s="37"/>
      <c r="B84" s="37"/>
      <c r="C84" s="37"/>
      <c r="D84" s="37"/>
      <c r="E84" s="37"/>
      <c r="F84" s="37"/>
      <c r="G84" s="37"/>
      <c r="H84" s="37"/>
      <c r="I84" s="37"/>
      <c r="J84" s="37"/>
      <c r="K84" s="37"/>
      <c r="L84" s="37"/>
      <c r="M84" s="37"/>
      <c r="N84" s="37"/>
      <c r="O84" s="37"/>
      <c r="P84" s="37"/>
      <c r="Q84" s="37"/>
      <c r="R84" s="37"/>
      <c r="S84" s="37"/>
      <c r="T84" s="37"/>
      <c r="U84" s="37"/>
      <c r="V84" s="37"/>
      <c r="W84" s="37"/>
      <c r="X84" s="37"/>
      <c r="Y84" s="37"/>
      <c r="Z84" s="37"/>
      <c r="AA84" s="37"/>
      <c r="AB84" s="37"/>
      <c r="AC84" s="37"/>
      <c r="AD84" s="37"/>
      <c r="AE84" s="37"/>
      <c r="AF84" s="37"/>
      <c r="AG84" s="37"/>
      <c r="AH84" s="37"/>
      <c r="AI84" s="37"/>
      <c r="AJ84" s="37"/>
      <c r="AK84" s="37"/>
      <c r="AL84" s="37"/>
      <c r="AM84" s="37"/>
      <c r="AN84" s="37"/>
      <c r="AO84" s="37"/>
    </row>
    <row r="85" spans="1:41" x14ac:dyDescent="0.25">
      <c r="A85" s="37"/>
      <c r="B85" s="37"/>
      <c r="C85" s="37"/>
      <c r="D85" s="37"/>
      <c r="E85" s="37"/>
      <c r="F85" s="37"/>
      <c r="G85" s="37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  <c r="AK85" s="37"/>
      <c r="AL85" s="37"/>
      <c r="AM85" s="37"/>
      <c r="AN85" s="37"/>
      <c r="AO85" s="37"/>
    </row>
    <row r="86" spans="1:41" x14ac:dyDescent="0.25">
      <c r="A86" s="37"/>
      <c r="B86" s="37"/>
      <c r="C86" s="37"/>
      <c r="D86" s="37"/>
      <c r="E86" s="37"/>
      <c r="F86" s="37"/>
      <c r="G86" s="37"/>
      <c r="H86" s="37"/>
      <c r="I86" s="37"/>
      <c r="J86" s="37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  <c r="W86" s="37"/>
      <c r="X86" s="37"/>
      <c r="Y86" s="37"/>
      <c r="Z86" s="37"/>
      <c r="AA86" s="37"/>
      <c r="AB86" s="37"/>
      <c r="AC86" s="37"/>
      <c r="AD86" s="37"/>
      <c r="AE86" s="37"/>
      <c r="AF86" s="37"/>
      <c r="AG86" s="37"/>
      <c r="AH86" s="37"/>
      <c r="AI86" s="37"/>
      <c r="AJ86" s="37"/>
      <c r="AK86" s="37"/>
      <c r="AL86" s="37"/>
      <c r="AM86" s="37"/>
      <c r="AN86" s="37"/>
      <c r="AO86" s="37"/>
    </row>
    <row r="87" spans="1:41" x14ac:dyDescent="0.25">
      <c r="A87" s="37"/>
      <c r="B87" s="37"/>
      <c r="C87" s="37"/>
      <c r="D87" s="37"/>
      <c r="E87" s="37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  <c r="Z87" s="37"/>
      <c r="AA87" s="37"/>
      <c r="AB87" s="37"/>
      <c r="AC87" s="37"/>
      <c r="AD87" s="37"/>
      <c r="AE87" s="37"/>
      <c r="AF87" s="37"/>
      <c r="AG87" s="37"/>
      <c r="AH87" s="37"/>
      <c r="AI87" s="37"/>
      <c r="AJ87" s="37"/>
      <c r="AK87" s="37"/>
      <c r="AL87" s="37"/>
      <c r="AM87" s="37"/>
      <c r="AN87" s="37"/>
      <c r="AO87" s="37"/>
    </row>
    <row r="88" spans="1:41" x14ac:dyDescent="0.25">
      <c r="A88" s="37"/>
      <c r="B88" s="37"/>
      <c r="C88" s="37"/>
      <c r="D88" s="37"/>
      <c r="E88" s="37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37"/>
      <c r="Y88" s="37"/>
      <c r="Z88" s="37"/>
      <c r="AA88" s="37"/>
      <c r="AB88" s="37"/>
      <c r="AC88" s="37"/>
      <c r="AD88" s="37"/>
      <c r="AE88" s="37"/>
      <c r="AF88" s="37"/>
      <c r="AG88" s="37"/>
      <c r="AH88" s="37"/>
      <c r="AI88" s="37"/>
      <c r="AJ88" s="37"/>
      <c r="AK88" s="37"/>
      <c r="AL88" s="37"/>
      <c r="AM88" s="37"/>
      <c r="AN88" s="37"/>
      <c r="AO88" s="37"/>
    </row>
    <row r="89" spans="1:41" x14ac:dyDescent="0.25">
      <c r="A89" s="37"/>
      <c r="B89" s="37"/>
      <c r="C89" s="37"/>
      <c r="D89" s="37"/>
      <c r="E89" s="37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  <c r="Z89" s="37"/>
      <c r="AA89" s="37"/>
      <c r="AB89" s="37"/>
      <c r="AC89" s="37"/>
      <c r="AD89" s="37"/>
      <c r="AE89" s="37"/>
      <c r="AF89" s="37"/>
      <c r="AG89" s="37"/>
      <c r="AH89" s="37"/>
      <c r="AI89" s="37"/>
      <c r="AJ89" s="37"/>
      <c r="AK89" s="37"/>
      <c r="AL89" s="37"/>
      <c r="AM89" s="37"/>
      <c r="AN89" s="37"/>
      <c r="AO89" s="37"/>
    </row>
  </sheetData>
  <sheetProtection algorithmName="SHA-512" hashValue="VqtZzXCcP6Vh6LWVG6uHklSqSfaLa5ILowfKLd1TeZ22XPjEsKFnSZkKhVWSCr6/Hi1xRrfjtYye7+iM+EO03g==" saltValue="V7H1my6Q4IGp53ytVKM1xQ==" spinCount="100000" sheet="1" objects="1" scenarios="1"/>
  <mergeCells count="47">
    <mergeCell ref="A22:P22"/>
    <mergeCell ref="J24:J25"/>
    <mergeCell ref="O36:O37"/>
    <mergeCell ref="D38:M38"/>
    <mergeCell ref="N24:O25"/>
    <mergeCell ref="D39:M40"/>
    <mergeCell ref="O39:O40"/>
    <mergeCell ref="J27:J28"/>
    <mergeCell ref="J30:J31"/>
    <mergeCell ref="D33:M34"/>
    <mergeCell ref="O33:O34"/>
    <mergeCell ref="D35:M35"/>
    <mergeCell ref="D36:M37"/>
    <mergeCell ref="N27:O28"/>
    <mergeCell ref="N30:O31"/>
    <mergeCell ref="I8:K8"/>
    <mergeCell ref="G8:H8"/>
    <mergeCell ref="D41:M41"/>
    <mergeCell ref="E17:P17"/>
    <mergeCell ref="H18:K18"/>
    <mergeCell ref="H19:K19"/>
    <mergeCell ref="C12:H12"/>
    <mergeCell ref="J12:M12"/>
    <mergeCell ref="B14:H14"/>
    <mergeCell ref="J14:K14"/>
    <mergeCell ref="N14:O14"/>
    <mergeCell ref="A16:D16"/>
    <mergeCell ref="C18:G18"/>
    <mergeCell ref="L14:M14"/>
    <mergeCell ref="K23:N23"/>
    <mergeCell ref="A21:P21"/>
    <mergeCell ref="C45:J45"/>
    <mergeCell ref="A43:P43"/>
    <mergeCell ref="A44:P44"/>
    <mergeCell ref="R10:R11"/>
    <mergeCell ref="A1:P1"/>
    <mergeCell ref="A2:P2"/>
    <mergeCell ref="A3:P3"/>
    <mergeCell ref="E16:P16"/>
    <mergeCell ref="A12:B12"/>
    <mergeCell ref="N8:O8"/>
    <mergeCell ref="B10:H10"/>
    <mergeCell ref="J10:K10"/>
    <mergeCell ref="A8:B8"/>
    <mergeCell ref="A15:H15"/>
    <mergeCell ref="L8:M8"/>
    <mergeCell ref="C8:E8"/>
  </mergeCells>
  <conditionalFormatting sqref="A15">
    <cfRule type="containsText" dxfId="9" priority="22" operator="containsText" text="errato">
      <formula>NOT(ISERROR(SEARCH("errato",A15)))</formula>
    </cfRule>
  </conditionalFormatting>
  <conditionalFormatting sqref="N27">
    <cfRule type="expression" dxfId="8" priority="12">
      <formula>(DATE(YEAR(TODAY())-5,MONTH(TODAY()),DAY(TODAY()))-$J27)&gt;=0</formula>
    </cfRule>
    <cfRule type="expression" dxfId="7" priority="13">
      <formula>(DATE(YEAR(TODAY())-5,MONTH(TODAY())+6,DAY(TODAY()))-$J27)&gt;=0</formula>
    </cfRule>
  </conditionalFormatting>
  <conditionalFormatting sqref="N27:O28">
    <cfRule type="expression" dxfId="6" priority="11">
      <formula>$J27=""</formula>
    </cfRule>
  </conditionalFormatting>
  <conditionalFormatting sqref="N30">
    <cfRule type="expression" dxfId="5" priority="3">
      <formula>(DATE(YEAR(TODAY())-5,MONTH(TODAY()),DAY(TODAY()))-$J30)&gt;=0</formula>
    </cfRule>
    <cfRule type="expression" dxfId="4" priority="4">
      <formula>(DATE(YEAR(TODAY())-5,MONTH(TODAY())+6,DAY(TODAY()))-$J30)&gt;=0</formula>
    </cfRule>
  </conditionalFormatting>
  <conditionalFormatting sqref="N30:O31">
    <cfRule type="expression" dxfId="3" priority="2">
      <formula>$J30=""</formula>
    </cfRule>
  </conditionalFormatting>
  <hyperlinks>
    <hyperlink ref="C45" r:id="rId1" xr:uid="{B80A8386-0B6C-4417-97BD-B74BAE513240}"/>
  </hyperlinks>
  <pageMargins left="0.25" right="0.25" top="0.75" bottom="0.75" header="0.3" footer="0.3"/>
  <pageSetup paperSize="9" scale="41" fitToHeight="0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79" r:id="rId5" name="Check Box 35">
              <controlPr defaultSize="0" autoFill="0" autoLine="0" autoPict="0">
                <anchor moveWithCells="1">
                  <from>
                    <xdr:col>8</xdr:col>
                    <xdr:colOff>419100</xdr:colOff>
                    <xdr:row>22</xdr:row>
                    <xdr:rowOff>295275</xdr:rowOff>
                  </from>
                  <to>
                    <xdr:col>8</xdr:col>
                    <xdr:colOff>666750</xdr:colOff>
                    <xdr:row>25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0" r:id="rId6" name="Check Box 36">
              <controlPr defaultSize="0" autoFill="0" autoLine="0" autoPict="0">
                <anchor moveWithCells="1">
                  <from>
                    <xdr:col>8</xdr:col>
                    <xdr:colOff>419100</xdr:colOff>
                    <xdr:row>25</xdr:row>
                    <xdr:rowOff>228600</xdr:rowOff>
                  </from>
                  <to>
                    <xdr:col>8</xdr:col>
                    <xdr:colOff>666750</xdr:colOff>
                    <xdr:row>28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1" r:id="rId7" name="Check Box 37">
              <controlPr defaultSize="0" autoFill="0" autoLine="0" autoPict="0">
                <anchor moveWithCells="1">
                  <from>
                    <xdr:col>8</xdr:col>
                    <xdr:colOff>419100</xdr:colOff>
                    <xdr:row>28</xdr:row>
                    <xdr:rowOff>219075</xdr:rowOff>
                  </from>
                  <to>
                    <xdr:col>8</xdr:col>
                    <xdr:colOff>666750</xdr:colOff>
                    <xdr:row>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3" r:id="rId8" name="Check Box 39">
              <controlPr defaultSize="0" autoFill="0" autoLine="0" autoPict="0">
                <anchor moveWithCells="1">
                  <from>
                    <xdr:col>11</xdr:col>
                    <xdr:colOff>523875</xdr:colOff>
                    <xdr:row>22</xdr:row>
                    <xdr:rowOff>295275</xdr:rowOff>
                  </from>
                  <to>
                    <xdr:col>12</xdr:col>
                    <xdr:colOff>152400</xdr:colOff>
                    <xdr:row>25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4" r:id="rId9" name="Check Box 40">
              <controlPr defaultSize="0" autoFill="0" autoLine="0" autoPict="0">
                <anchor moveWithCells="1">
                  <from>
                    <xdr:col>11</xdr:col>
                    <xdr:colOff>523875</xdr:colOff>
                    <xdr:row>25</xdr:row>
                    <xdr:rowOff>228600</xdr:rowOff>
                  </from>
                  <to>
                    <xdr:col>12</xdr:col>
                    <xdr:colOff>152400</xdr:colOff>
                    <xdr:row>28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5" r:id="rId10" name="Check Box 41">
              <controlPr defaultSize="0" autoFill="0" autoLine="0" autoPict="0">
                <anchor moveWithCells="1">
                  <from>
                    <xdr:col>11</xdr:col>
                    <xdr:colOff>523875</xdr:colOff>
                    <xdr:row>28</xdr:row>
                    <xdr:rowOff>219075</xdr:rowOff>
                  </from>
                  <to>
                    <xdr:col>12</xdr:col>
                    <xdr:colOff>152400</xdr:colOff>
                    <xdr:row>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87" r:id="rId11" name="Check Box 43">
              <controlPr defaultSize="0" autoFill="0" autoLine="0" autoPict="0">
                <anchor moveWithCells="1">
                  <from>
                    <xdr:col>10</xdr:col>
                    <xdr:colOff>419100</xdr:colOff>
                    <xdr:row>44</xdr:row>
                    <xdr:rowOff>123825</xdr:rowOff>
                  </from>
                  <to>
                    <xdr:col>11</xdr:col>
                    <xdr:colOff>104775</xdr:colOff>
                    <xdr:row>45</xdr:row>
                    <xdr:rowOff>95250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6" id="{7BBAD88A-68B9-45F5-84BC-0A2821C1AD50}">
            <xm:f>Tabelle!$D$123</xm:f>
            <x14:dxf>
              <font>
                <b/>
                <i val="0"/>
                <color rgb="FFFF0000"/>
              </font>
              <fill>
                <patternFill>
                  <bgColor theme="7" tint="0.39994506668294322"/>
                </patternFill>
              </fill>
            </x14:dxf>
          </x14:cfRule>
          <xm:sqref>N27:O28</xm:sqref>
        </x14:conditionalFormatting>
        <x14:conditionalFormatting xmlns:xm="http://schemas.microsoft.com/office/excel/2006/main">
          <x14:cfRule type="expression" priority="7" id="{BC76F1E9-8464-4255-B1D0-795B1E171DDA}">
            <xm:f>Tabelle!$D$122</xm:f>
            <x14:dxf>
              <font>
                <b/>
                <i val="0"/>
                <color rgb="FFFF0000"/>
              </font>
              <fill>
                <patternFill>
                  <bgColor theme="7" tint="0.39994506668294322"/>
                </patternFill>
              </fill>
            </x14:dxf>
          </x14:cfRule>
          <xm:sqref>N24:O25</xm:sqref>
        </x14:conditionalFormatting>
        <x14:conditionalFormatting xmlns:xm="http://schemas.microsoft.com/office/excel/2006/main">
          <x14:cfRule type="expression" priority="1" id="{EBF6BE28-C01B-467D-A65B-FC56948E3894}">
            <xm:f>Tabelle!$D$124</xm:f>
            <x14:dxf>
              <font>
                <b/>
                <i val="0"/>
                <color rgb="FFFF0000"/>
              </font>
              <fill>
                <patternFill>
                  <bgColor theme="7" tint="0.39994506668294322"/>
                </patternFill>
              </fill>
            </x14:dxf>
          </x14:cfRule>
          <xm:sqref>N30:O31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 xr:uid="{00000000-0002-0000-0200-000000000000}">
          <x14:formula1>
            <xm:f>Tabelle!$A$101:$A$102</xm:f>
          </x14:formula1>
          <xm:sqref>O10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oglio3"/>
  <dimension ref="A1:AY144"/>
  <sheetViews>
    <sheetView workbookViewId="0">
      <selection activeCell="D122" sqref="D122"/>
    </sheetView>
  </sheetViews>
  <sheetFormatPr defaultRowHeight="15" x14ac:dyDescent="0.25"/>
  <cols>
    <col min="2" max="3" width="10.7109375" bestFit="1" customWidth="1"/>
    <col min="5" max="5" width="9.7109375" bestFit="1" customWidth="1"/>
    <col min="7" max="7" width="9.7109375" bestFit="1" customWidth="1"/>
    <col min="10" max="10" width="22.28515625" bestFit="1" customWidth="1"/>
    <col min="11" max="11" width="25.28515625" bestFit="1" customWidth="1"/>
    <col min="12" max="12" width="21.7109375" bestFit="1" customWidth="1"/>
    <col min="13" max="13" width="21.140625" bestFit="1" customWidth="1"/>
    <col min="14" max="14" width="21.140625" customWidth="1"/>
    <col min="15" max="15" width="20.28515625" customWidth="1"/>
    <col min="19" max="19" width="13.7109375" bestFit="1" customWidth="1"/>
    <col min="24" max="24" width="9.7109375" customWidth="1"/>
    <col min="26" max="26" width="14.28515625" customWidth="1"/>
    <col min="31" max="31" width="11.7109375" customWidth="1"/>
    <col min="32" max="32" width="9.140625" customWidth="1"/>
    <col min="35" max="35" width="9.140625" customWidth="1"/>
    <col min="43" max="43" width="9.7109375" bestFit="1" customWidth="1"/>
  </cols>
  <sheetData>
    <row r="1" spans="1:19" x14ac:dyDescent="0.25">
      <c r="A1" s="9" t="s">
        <v>60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</row>
    <row r="2" spans="1:19" x14ac:dyDescent="0.25">
      <c r="C2">
        <v>1</v>
      </c>
      <c r="D2" t="s">
        <v>28</v>
      </c>
      <c r="F2" t="s">
        <v>62</v>
      </c>
      <c r="G2" t="s">
        <v>150</v>
      </c>
    </row>
    <row r="3" spans="1:19" x14ac:dyDescent="0.25">
      <c r="A3" t="str">
        <f>IF('Lavoratore - Worker'!O10="F","Laureanda","Laureando")</f>
        <v>Laureando</v>
      </c>
      <c r="C3" t="str">
        <f>IF(C2=10,IF('           RDRL                '!G13="","",'           RDRL                '!G13),INDEX(Qualifica,Tabelle!C2))</f>
        <v>Laureando</v>
      </c>
      <c r="D3" t="s">
        <v>61</v>
      </c>
      <c r="F3" t="s">
        <v>63</v>
      </c>
      <c r="G3" t="s">
        <v>234</v>
      </c>
    </row>
    <row r="4" spans="1:19" x14ac:dyDescent="0.25">
      <c r="A4" t="s">
        <v>253</v>
      </c>
      <c r="F4" t="s">
        <v>64</v>
      </c>
      <c r="G4" t="s">
        <v>150</v>
      </c>
    </row>
    <row r="5" spans="1:19" x14ac:dyDescent="0.25">
      <c r="A5" t="s">
        <v>254</v>
      </c>
      <c r="F5" t="s">
        <v>65</v>
      </c>
      <c r="G5" s="3" t="str">
        <f>IF(OR(C2&lt;7,AND(C2=10,C3="")),"","ATTENZIONE: Se necessario stampare AUTOCERTIFICAZIONE per ASSICURAZIONE e avvertire TOSCHI")</f>
        <v/>
      </c>
    </row>
    <row r="6" spans="1:19" x14ac:dyDescent="0.25">
      <c r="A6" t="str">
        <f>IF('Lavoratore - Worker'!O10="F","Dottoranda","Dottorando")</f>
        <v>Dottorando</v>
      </c>
      <c r="F6" t="s">
        <v>233</v>
      </c>
      <c r="G6" t="s">
        <v>235</v>
      </c>
    </row>
    <row r="7" spans="1:19" x14ac:dyDescent="0.25">
      <c r="A7" t="s">
        <v>11</v>
      </c>
      <c r="G7" t="str">
        <f>IF(AND(C2=10,C3=""),G3,IF(C2=4,G6,IF(C2=9,G4,G2)))</f>
        <v xml:space="preserve">   Compilare le voci nella dichiarazione RDRL e nell'anagrafica del Lavoratore</v>
      </c>
    </row>
    <row r="8" spans="1:19" x14ac:dyDescent="0.25">
      <c r="A8" t="s">
        <v>153</v>
      </c>
    </row>
    <row r="9" spans="1:19" x14ac:dyDescent="0.25">
      <c r="A9" t="s">
        <v>12</v>
      </c>
    </row>
    <row r="10" spans="1:19" x14ac:dyDescent="0.25">
      <c r="A10" t="s">
        <v>13</v>
      </c>
    </row>
    <row r="11" spans="1:19" x14ac:dyDescent="0.25">
      <c r="A11" t="s">
        <v>232</v>
      </c>
      <c r="C11" t="str">
        <f>C3</f>
        <v>Laureando</v>
      </c>
    </row>
    <row r="12" spans="1:19" x14ac:dyDescent="0.25">
      <c r="A12" t="s">
        <v>14</v>
      </c>
    </row>
    <row r="14" spans="1:19" x14ac:dyDescent="0.25">
      <c r="A14" t="s">
        <v>236</v>
      </c>
      <c r="B14">
        <f>'           RDRL                '!K13</f>
        <v>0</v>
      </c>
    </row>
    <row r="15" spans="1:19" x14ac:dyDescent="0.25">
      <c r="A15" t="s">
        <v>237</v>
      </c>
      <c r="B15">
        <f>'           RDRL                '!M13</f>
        <v>0</v>
      </c>
    </row>
    <row r="17" spans="1:51" x14ac:dyDescent="0.25">
      <c r="AB17" s="95" t="s">
        <v>318</v>
      </c>
      <c r="AC17" s="95"/>
      <c r="AD17" s="95"/>
      <c r="AE17" s="95"/>
      <c r="AF17" s="95"/>
      <c r="AG17" s="95"/>
      <c r="AH17" s="95"/>
      <c r="AI17" s="95"/>
      <c r="AJ17" s="95"/>
      <c r="AK17" s="95"/>
      <c r="AL17" s="95"/>
      <c r="AM17" s="95"/>
      <c r="AN17" s="95"/>
      <c r="AO17" s="95"/>
      <c r="AP17" s="95"/>
      <c r="AQ17" s="95"/>
      <c r="AR17" s="95"/>
      <c r="AS17" s="95"/>
      <c r="AT17" s="95"/>
      <c r="AU17" s="95"/>
    </row>
    <row r="18" spans="1:51" ht="15.75" customHeight="1" x14ac:dyDescent="0.25">
      <c r="A18" s="9" t="s">
        <v>15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95" t="s">
        <v>319</v>
      </c>
      <c r="AC18" s="95"/>
      <c r="AD18" s="95"/>
      <c r="AE18" s="95"/>
      <c r="AF18" s="95"/>
      <c r="AG18" s="95"/>
      <c r="AH18" s="95"/>
      <c r="AI18" s="95" t="s">
        <v>320</v>
      </c>
      <c r="AJ18" s="95"/>
      <c r="AK18" s="95"/>
      <c r="AL18" s="95"/>
      <c r="AM18" s="95" t="s">
        <v>328</v>
      </c>
      <c r="AN18" s="95"/>
      <c r="AO18" s="95"/>
      <c r="AP18" s="95"/>
      <c r="AQ18" s="95"/>
      <c r="AR18" s="95"/>
      <c r="AS18" s="95"/>
      <c r="AT18" s="95" t="s">
        <v>321</v>
      </c>
      <c r="AU18" s="95"/>
      <c r="AY18" t="s">
        <v>332</v>
      </c>
    </row>
    <row r="19" spans="1:51" x14ac:dyDescent="0.25">
      <c r="A19" t="s">
        <v>27</v>
      </c>
      <c r="C19">
        <v>1</v>
      </c>
      <c r="D19" t="s">
        <v>94</v>
      </c>
      <c r="E19" t="s">
        <v>29</v>
      </c>
      <c r="F19" t="s">
        <v>30</v>
      </c>
      <c r="G19" t="s">
        <v>31</v>
      </c>
      <c r="I19" s="6" t="s">
        <v>92</v>
      </c>
      <c r="J19" t="s">
        <v>19</v>
      </c>
      <c r="K19" t="s">
        <v>18</v>
      </c>
      <c r="L19" t="s">
        <v>20</v>
      </c>
      <c r="M19" t="s">
        <v>21</v>
      </c>
      <c r="N19" t="s">
        <v>22</v>
      </c>
      <c r="O19" t="s">
        <v>23</v>
      </c>
      <c r="P19" s="164" t="s">
        <v>219</v>
      </c>
      <c r="Q19" s="164"/>
      <c r="R19" s="164"/>
      <c r="S19" s="164" t="s">
        <v>219</v>
      </c>
      <c r="T19" s="164"/>
      <c r="U19" s="164"/>
      <c r="W19" t="s">
        <v>330</v>
      </c>
      <c r="AB19" t="s">
        <v>19</v>
      </c>
      <c r="AC19" t="s">
        <v>18</v>
      </c>
      <c r="AD19" t="s">
        <v>20</v>
      </c>
      <c r="AE19" t="s">
        <v>21</v>
      </c>
      <c r="AF19" t="s">
        <v>22</v>
      </c>
      <c r="AG19" t="s">
        <v>23</v>
      </c>
      <c r="AI19" t="s">
        <v>29</v>
      </c>
      <c r="AJ19" t="s">
        <v>30</v>
      </c>
      <c r="AK19" t="s">
        <v>31</v>
      </c>
      <c r="AM19" t="s">
        <v>29</v>
      </c>
      <c r="AN19" t="s">
        <v>30</v>
      </c>
      <c r="AO19" t="s">
        <v>31</v>
      </c>
      <c r="AQ19" t="str">
        <f>AQ20&amp;AQ21&amp;AQ22&amp;AQ23&amp;AQ24&amp;AQ25&amp;AQ26&amp;AQ27&amp;AQ28&amp;AQ29&amp;AQ30&amp;AQ31</f>
        <v/>
      </c>
      <c r="AR19" t="str">
        <f>AR20&amp;AR21&amp;AR22&amp;AR23&amp;AR24&amp;AR25&amp;AR26&amp;AR27&amp;AR28&amp;AR29&amp;AR30&amp;AR31</f>
        <v/>
      </c>
      <c r="AS19" t="str">
        <f>AS20&amp;AS21&amp;AS22&amp;AS23&amp;AS24&amp;AS25&amp;AS26&amp;AS27&amp;AS28&amp;AS29&amp;AS30&amp;AS31</f>
        <v/>
      </c>
      <c r="AT19" t="s">
        <v>267</v>
      </c>
      <c r="AY19" t="str" cm="1">
        <f t="array" ref="AY19">_xlfn.IFS(AND(Scelta1&gt;1,Scelta1&lt;7),"Lab. Pesanti Via Terracini 34, ",AND(Scelta1&gt;6,Scelta1&lt;10),"Lab. Via Terracini 28, ",OR(Scelta1=10,Scelta1=11),"Lab. Via Risorgimento 2, ",Scelta1=12,"Uffici Via Terracini 28, ",Scelta1=13,"Uffici Via Risorgimento 2, ",TRUE,"")</f>
        <v/>
      </c>
    </row>
    <row r="20" spans="1:51" x14ac:dyDescent="0.25">
      <c r="A20" t="s">
        <v>16</v>
      </c>
      <c r="C20">
        <v>1</v>
      </c>
      <c r="D20" t="s">
        <v>95</v>
      </c>
      <c r="E20" t="str">
        <f t="shared" ref="E20:E31" ca="1" si="0">OFFSET($I$19,ROW($A1),IF(OR(Scelta1&lt;4,Scelta1&gt;9),0,Scelta1-3))</f>
        <v>Nessuna ulteriore opzione</v>
      </c>
      <c r="F20" t="str">
        <f t="shared" ref="F20:F31" ca="1" si="1">OFFSET($I$19,ROW($A1),IF(OR(Scelta2&lt;4,Scelta2&gt;9),0,Scelta2-3))</f>
        <v>Nessuna ulteriore opzione</v>
      </c>
      <c r="G20" t="str">
        <f t="shared" ref="G20:G31" ca="1" si="2">OFFSET($I$19,ROW($A1),IF(OR(Scelta3&lt;4,Scelta3&gt;9),0,Scelta3-3))</f>
        <v>Nessuna ulteriore opzione</v>
      </c>
      <c r="I20" t="s">
        <v>90</v>
      </c>
      <c r="J20" t="s">
        <v>265</v>
      </c>
      <c r="K20" t="s">
        <v>206</v>
      </c>
      <c r="L20" t="s">
        <v>86</v>
      </c>
      <c r="M20" t="s">
        <v>76</v>
      </c>
      <c r="N20" t="s">
        <v>322</v>
      </c>
      <c r="O20" t="s">
        <v>67</v>
      </c>
      <c r="P20" t="b">
        <v>0</v>
      </c>
      <c r="Q20" t="b">
        <v>0</v>
      </c>
      <c r="R20" t="b">
        <v>0</v>
      </c>
      <c r="S20">
        <f>P20*ROW($A1)</f>
        <v>0</v>
      </c>
      <c r="T20">
        <f t="shared" ref="T20:U31" si="3">Q20*ROW($A1)</f>
        <v>0</v>
      </c>
      <c r="U20">
        <f t="shared" si="3"/>
        <v>0</v>
      </c>
      <c r="W20">
        <f>IF(S20=0,0,MAX(W$19:W19)+1)</f>
        <v>0</v>
      </c>
      <c r="X20">
        <f>IF(T20=0,0,MAX(X$19:X19)+1)</f>
        <v>0</v>
      </c>
      <c r="Y20">
        <f>IF(U20=0,0,MAX(Y$19:Y19)+1)</f>
        <v>0</v>
      </c>
      <c r="AB20" t="s">
        <v>267</v>
      </c>
      <c r="AC20" t="s">
        <v>266</v>
      </c>
      <c r="AD20" t="s">
        <v>277</v>
      </c>
      <c r="AE20" t="s">
        <v>289</v>
      </c>
      <c r="AF20" t="s">
        <v>301</v>
      </c>
      <c r="AG20" t="s">
        <v>311</v>
      </c>
      <c r="AI20" t="str">
        <f t="shared" ref="AI20:AI29" ca="1" si="4">IF(S20=0,"",OFFSET($AB$19,S20,Scelta1-4))</f>
        <v/>
      </c>
      <c r="AJ20" t="str">
        <f t="shared" ref="AJ20:AJ31" ca="1" si="5">IF(T20=0,"",OFFSET($AB$19,T20,Scelta2-4))</f>
        <v/>
      </c>
      <c r="AK20" t="str">
        <f t="shared" ref="AK20:AK31" ca="1" si="6">IF(U20=0,"",OFFSET($AB$19,U20,Scelta3-4))</f>
        <v/>
      </c>
      <c r="AM20">
        <f ca="1">--ISTEXT(VLOOKUP(AI20,LabsCritici,1,FALSE))</f>
        <v>0</v>
      </c>
      <c r="AN20">
        <f t="shared" ref="AN20:AN31" ca="1" si="7">--ISTEXT(VLOOKUP(AJ20,LabsCritici,1,FALSE))</f>
        <v>0</v>
      </c>
      <c r="AO20">
        <f t="shared" ref="AO20:AO31" ca="1" si="8">--ISTEXT(VLOOKUP(AK20,LabsCritici,1,FALSE))</f>
        <v>0</v>
      </c>
      <c r="AQ20" t="str">
        <f>IF(P20,IF((AM20&gt;0)=AM$32,AI20&amp;"; ",""),"")</f>
        <v/>
      </c>
      <c r="AR20" t="str">
        <f>IF(Q20,IF((AN20&gt;0)=AN$32,AJ20&amp;"; ",""),"")</f>
        <v/>
      </c>
      <c r="AS20" t="str">
        <f>IF(R20,IF((AO20&gt;0)=AO$32,AK20&amp;"; ",""),"")</f>
        <v/>
      </c>
      <c r="AT20" t="s">
        <v>268</v>
      </c>
      <c r="AY20" t="str" cm="1">
        <f t="array" ref="AY20">_xlfn.IFS(AND(Scelta2&gt;1,Scelta2&lt;7),"Lab. Pesanti Via Terracini 34, ",AND(Scelta2&gt;6,Scelta2&lt;10),"Lab. Via Terracini 28, ",OR(Scelta2=10,Scelta2=11),"Lab. Via Risorgimento 2, ",Scelta2=12,"Uffici Via Terracini 28, ",Scelta2=13,"Uffici Via Risorgimento 2, ",TRUE,"")</f>
        <v/>
      </c>
    </row>
    <row r="21" spans="1:51" x14ac:dyDescent="0.25">
      <c r="A21" t="s">
        <v>17</v>
      </c>
      <c r="C21">
        <v>1</v>
      </c>
      <c r="D21" t="s">
        <v>96</v>
      </c>
      <c r="E21" t="str">
        <f t="shared" ca="1" si="0"/>
        <v xml:space="preserve"> </v>
      </c>
      <c r="F21" t="str">
        <f t="shared" ca="1" si="1"/>
        <v xml:space="preserve"> </v>
      </c>
      <c r="G21" t="str">
        <f t="shared" ca="1" si="2"/>
        <v xml:space="preserve"> </v>
      </c>
      <c r="I21" s="7" t="s">
        <v>89</v>
      </c>
      <c r="J21" t="s">
        <v>264</v>
      </c>
      <c r="K21" t="s">
        <v>265</v>
      </c>
      <c r="L21" t="s">
        <v>87</v>
      </c>
      <c r="M21" t="s">
        <v>77</v>
      </c>
      <c r="N21" t="s">
        <v>323</v>
      </c>
      <c r="O21" t="s">
        <v>68</v>
      </c>
      <c r="P21" t="b">
        <v>0</v>
      </c>
      <c r="Q21" t="b">
        <v>0</v>
      </c>
      <c r="R21" t="b">
        <v>0</v>
      </c>
      <c r="S21">
        <f t="shared" ref="S21:S31" si="9">P21*ROW($A2)</f>
        <v>0</v>
      </c>
      <c r="T21">
        <f t="shared" si="3"/>
        <v>0</v>
      </c>
      <c r="U21">
        <f t="shared" si="3"/>
        <v>0</v>
      </c>
      <c r="W21">
        <f>IF(S21=0,0,MAX(W$19:W20)+1)</f>
        <v>0</v>
      </c>
      <c r="X21">
        <f>IF(T21=0,0,MAX(X$19:X20)+1)</f>
        <v>0</v>
      </c>
      <c r="Y21">
        <f>IF(U21=0,0,MAX(Y$19:Y20)+1)</f>
        <v>0</v>
      </c>
      <c r="AB21" t="s">
        <v>268</v>
      </c>
      <c r="AC21" t="s">
        <v>267</v>
      </c>
      <c r="AD21" t="s">
        <v>278</v>
      </c>
      <c r="AE21" t="s">
        <v>290</v>
      </c>
      <c r="AF21" t="s">
        <v>302</v>
      </c>
      <c r="AG21" t="s">
        <v>312</v>
      </c>
      <c r="AI21" t="str">
        <f t="shared" ca="1" si="4"/>
        <v/>
      </c>
      <c r="AJ21" t="str">
        <f t="shared" ca="1" si="5"/>
        <v/>
      </c>
      <c r="AK21" t="str">
        <f t="shared" ca="1" si="6"/>
        <v/>
      </c>
      <c r="AM21">
        <f t="shared" ref="AM21:AM30" ca="1" si="10">--ISTEXT(VLOOKUP(AI21,LabsCritici,1,FALSE))</f>
        <v>0</v>
      </c>
      <c r="AN21">
        <f t="shared" ca="1" si="7"/>
        <v>0</v>
      </c>
      <c r="AO21">
        <f t="shared" ca="1" si="8"/>
        <v>0</v>
      </c>
      <c r="AQ21" t="str">
        <f t="shared" ref="AQ21:AQ31" si="11">IF(P21,IF((AM21&gt;0)=AM$32,AI21&amp;"; ",""),"")</f>
        <v/>
      </c>
      <c r="AR21" t="str">
        <f t="shared" ref="AR21:AR31" si="12">IF(Q21,IF((AN21&gt;0)=AN$32,AJ21&amp;"; ",""),"")</f>
        <v/>
      </c>
      <c r="AS21" t="str">
        <f t="shared" ref="AS21:AS31" si="13">IF(R21,IF((AO21&gt;0)=AO$32,AK21&amp;"; ",""),"")</f>
        <v/>
      </c>
      <c r="AT21" s="91" t="s">
        <v>291</v>
      </c>
      <c r="AY21" t="str" cm="1">
        <f t="array" ref="AY21">_xlfn.IFS(AND(Scelta3&gt;1,Scelta3&lt;7),"Lab. Pesanti Via Terracini 34, ",AND(Scelta3&gt;6,Scelta3&lt;10),"Lab. Via Terracini 28, ",OR(Scelta3=10,Scelta3=11),"Lab. Via Risorgimento 2, ",Scelta3=12,"Uffici Via Terracini 28, ",Scelta3=13,"Uffici Via Risorgimento 2, ",TRUE,"")</f>
        <v/>
      </c>
    </row>
    <row r="22" spans="1:51" x14ac:dyDescent="0.25">
      <c r="A22" t="s">
        <v>19</v>
      </c>
      <c r="C22" t="str">
        <f>IF('           RDRL                '!J17="","",'           RDRL                '!J17)</f>
        <v/>
      </c>
      <c r="D22" t="s">
        <v>93</v>
      </c>
      <c r="E22" t="str">
        <f t="shared" ca="1" si="0"/>
        <v xml:space="preserve"> </v>
      </c>
      <c r="F22" t="str">
        <f t="shared" ca="1" si="1"/>
        <v xml:space="preserve"> </v>
      </c>
      <c r="G22" t="str">
        <f t="shared" ca="1" si="2"/>
        <v xml:space="preserve"> </v>
      </c>
      <c r="I22" s="7" t="s">
        <v>89</v>
      </c>
      <c r="J22" s="7" t="s">
        <v>89</v>
      </c>
      <c r="K22" t="s">
        <v>264</v>
      </c>
      <c r="L22" t="s">
        <v>88</v>
      </c>
      <c r="M22" t="s">
        <v>78</v>
      </c>
      <c r="N22" t="s">
        <v>324</v>
      </c>
      <c r="O22" t="s">
        <v>69</v>
      </c>
      <c r="P22" t="b">
        <v>0</v>
      </c>
      <c r="Q22" t="b">
        <v>0</v>
      </c>
      <c r="R22" t="b">
        <v>0</v>
      </c>
      <c r="S22">
        <f t="shared" si="9"/>
        <v>0</v>
      </c>
      <c r="T22">
        <f t="shared" si="3"/>
        <v>0</v>
      </c>
      <c r="U22">
        <f t="shared" si="3"/>
        <v>0</v>
      </c>
      <c r="W22">
        <f>IF(S22=0,0,MAX(W$19:W21)+1)</f>
        <v>0</v>
      </c>
      <c r="X22">
        <f>IF(T22=0,0,MAX(X$19:X21)+1)</f>
        <v>0</v>
      </c>
      <c r="Y22">
        <f>IF(U22=0,0,MAX(Y$19:Y21)+1)</f>
        <v>0</v>
      </c>
      <c r="AC22" t="s">
        <v>268</v>
      </c>
      <c r="AD22" t="s">
        <v>279</v>
      </c>
      <c r="AE22" t="s">
        <v>291</v>
      </c>
      <c r="AF22" t="s">
        <v>303</v>
      </c>
      <c r="AG22" t="s">
        <v>313</v>
      </c>
      <c r="AI22" t="str">
        <f t="shared" ca="1" si="4"/>
        <v/>
      </c>
      <c r="AJ22" t="str">
        <f t="shared" ca="1" si="5"/>
        <v/>
      </c>
      <c r="AK22" t="str">
        <f t="shared" ca="1" si="6"/>
        <v/>
      </c>
      <c r="AM22">
        <f t="shared" ca="1" si="10"/>
        <v>0</v>
      </c>
      <c r="AN22">
        <f t="shared" ca="1" si="7"/>
        <v>0</v>
      </c>
      <c r="AO22">
        <f t="shared" ca="1" si="8"/>
        <v>0</v>
      </c>
      <c r="AQ22" t="str">
        <f t="shared" si="11"/>
        <v/>
      </c>
      <c r="AR22" t="str">
        <f t="shared" si="12"/>
        <v/>
      </c>
      <c r="AS22" t="str">
        <f t="shared" si="13"/>
        <v/>
      </c>
      <c r="AT22" s="91" t="s">
        <v>295</v>
      </c>
    </row>
    <row r="23" spans="1:51" x14ac:dyDescent="0.25">
      <c r="A23" t="s">
        <v>18</v>
      </c>
      <c r="E23" t="str">
        <f t="shared" ca="1" si="0"/>
        <v xml:space="preserve"> </v>
      </c>
      <c r="F23" t="str">
        <f t="shared" ca="1" si="1"/>
        <v xml:space="preserve"> </v>
      </c>
      <c r="G23" t="str">
        <f t="shared" ca="1" si="2"/>
        <v xml:space="preserve"> </v>
      </c>
      <c r="I23" s="7" t="s">
        <v>89</v>
      </c>
      <c r="J23" s="7" t="s">
        <v>89</v>
      </c>
      <c r="K23" t="s">
        <v>207</v>
      </c>
      <c r="L23" t="s">
        <v>197</v>
      </c>
      <c r="M23" t="s">
        <v>79</v>
      </c>
      <c r="N23" t="s">
        <v>325</v>
      </c>
      <c r="O23" t="s">
        <v>70</v>
      </c>
      <c r="P23" t="b">
        <v>0</v>
      </c>
      <c r="Q23" t="b">
        <v>0</v>
      </c>
      <c r="R23" t="b">
        <v>0</v>
      </c>
      <c r="S23">
        <f t="shared" si="9"/>
        <v>0</v>
      </c>
      <c r="T23">
        <f t="shared" si="3"/>
        <v>0</v>
      </c>
      <c r="U23">
        <f t="shared" si="3"/>
        <v>0</v>
      </c>
      <c r="W23">
        <f>IF(S23=0,0,MAX(W$19:W22)+1)</f>
        <v>0</v>
      </c>
      <c r="X23">
        <f>IF(T23=0,0,MAX(X$19:X22)+1)</f>
        <v>0</v>
      </c>
      <c r="Y23">
        <f>IF(U23=0,0,MAX(Y$19:Y22)+1)</f>
        <v>0</v>
      </c>
      <c r="AC23" t="s">
        <v>269</v>
      </c>
      <c r="AD23" t="s">
        <v>280</v>
      </c>
      <c r="AE23" t="s">
        <v>292</v>
      </c>
      <c r="AF23" t="s">
        <v>304</v>
      </c>
      <c r="AG23" t="s">
        <v>314</v>
      </c>
      <c r="AI23" t="str">
        <f ca="1">IF(S23=0,"",OFFSET($AB$19,S23,Scelta1-4))</f>
        <v/>
      </c>
      <c r="AJ23" t="str">
        <f t="shared" ca="1" si="5"/>
        <v/>
      </c>
      <c r="AK23" t="str">
        <f t="shared" ca="1" si="6"/>
        <v/>
      </c>
      <c r="AM23">
        <f ca="1">--ISTEXT(VLOOKUP(AI23,LabsCritici,1,FALSE))</f>
        <v>0</v>
      </c>
      <c r="AN23">
        <f t="shared" ca="1" si="7"/>
        <v>0</v>
      </c>
      <c r="AO23">
        <f t="shared" ca="1" si="8"/>
        <v>0</v>
      </c>
      <c r="AQ23" t="str">
        <f t="shared" si="11"/>
        <v/>
      </c>
      <c r="AR23" t="str">
        <f t="shared" si="12"/>
        <v/>
      </c>
      <c r="AS23" t="str">
        <f t="shared" si="13"/>
        <v/>
      </c>
      <c r="AT23" s="91" t="s">
        <v>301</v>
      </c>
    </row>
    <row r="24" spans="1:51" x14ac:dyDescent="0.25">
      <c r="A24" t="s">
        <v>20</v>
      </c>
      <c r="E24" t="str">
        <f t="shared" ca="1" si="0"/>
        <v xml:space="preserve"> </v>
      </c>
      <c r="F24" t="str">
        <f t="shared" ca="1" si="1"/>
        <v xml:space="preserve"> </v>
      </c>
      <c r="G24" t="str">
        <f t="shared" ca="1" si="2"/>
        <v xml:space="preserve"> </v>
      </c>
      <c r="I24" s="7" t="s">
        <v>89</v>
      </c>
      <c r="J24" s="7" t="s">
        <v>89</v>
      </c>
      <c r="K24" t="s">
        <v>208</v>
      </c>
      <c r="L24" s="7" t="s">
        <v>198</v>
      </c>
      <c r="M24" t="s">
        <v>80</v>
      </c>
      <c r="N24" t="s">
        <v>326</v>
      </c>
      <c r="O24" t="s">
        <v>72</v>
      </c>
      <c r="P24" t="b">
        <v>0</v>
      </c>
      <c r="Q24" t="b">
        <v>0</v>
      </c>
      <c r="R24" t="b">
        <v>0</v>
      </c>
      <c r="S24">
        <f t="shared" si="9"/>
        <v>0</v>
      </c>
      <c r="T24">
        <f t="shared" si="3"/>
        <v>0</v>
      </c>
      <c r="U24">
        <f t="shared" si="3"/>
        <v>0</v>
      </c>
      <c r="W24">
        <f>IF(S24=0,0,MAX(W$19:W23)+1)</f>
        <v>0</v>
      </c>
      <c r="X24">
        <f>IF(T24=0,0,MAX(X$19:X23)+1)</f>
        <v>0</v>
      </c>
      <c r="Y24">
        <f>IF(U24=0,0,MAX(Y$19:Y23)+1)</f>
        <v>0</v>
      </c>
      <c r="AC24" t="s">
        <v>276</v>
      </c>
      <c r="AD24" t="s">
        <v>281</v>
      </c>
      <c r="AE24" t="s">
        <v>293</v>
      </c>
      <c r="AF24" t="s">
        <v>305</v>
      </c>
      <c r="AG24" t="s">
        <v>315</v>
      </c>
      <c r="AI24" t="str">
        <f t="shared" ca="1" si="4"/>
        <v/>
      </c>
      <c r="AJ24" t="str">
        <f t="shared" ca="1" si="5"/>
        <v/>
      </c>
      <c r="AK24" t="str">
        <f t="shared" ca="1" si="6"/>
        <v/>
      </c>
      <c r="AM24">
        <f t="shared" ca="1" si="10"/>
        <v>0</v>
      </c>
      <c r="AN24">
        <f t="shared" ca="1" si="7"/>
        <v>0</v>
      </c>
      <c r="AO24">
        <f t="shared" ca="1" si="8"/>
        <v>0</v>
      </c>
      <c r="AQ24" t="str">
        <f t="shared" si="11"/>
        <v/>
      </c>
      <c r="AR24" t="str">
        <f t="shared" si="12"/>
        <v/>
      </c>
      <c r="AS24" t="str">
        <f t="shared" si="13"/>
        <v/>
      </c>
      <c r="AT24" s="91" t="s">
        <v>303</v>
      </c>
    </row>
    <row r="25" spans="1:51" x14ac:dyDescent="0.25">
      <c r="A25" t="s">
        <v>21</v>
      </c>
      <c r="E25" t="str">
        <f t="shared" ca="1" si="0"/>
        <v xml:space="preserve"> </v>
      </c>
      <c r="F25" t="str">
        <f t="shared" ca="1" si="1"/>
        <v xml:space="preserve"> </v>
      </c>
      <c r="G25" t="str">
        <f t="shared" ca="1" si="2"/>
        <v xml:space="preserve"> </v>
      </c>
      <c r="I25" s="7" t="s">
        <v>89</v>
      </c>
      <c r="J25" s="7" t="s">
        <v>89</v>
      </c>
      <c r="K25" t="s">
        <v>209</v>
      </c>
      <c r="L25" s="7" t="s">
        <v>199</v>
      </c>
      <c r="M25" t="s">
        <v>81</v>
      </c>
      <c r="N25" t="s">
        <v>327</v>
      </c>
      <c r="O25" t="s">
        <v>71</v>
      </c>
      <c r="P25" t="b">
        <v>0</v>
      </c>
      <c r="Q25" t="b">
        <v>0</v>
      </c>
      <c r="R25" t="b">
        <v>0</v>
      </c>
      <c r="S25">
        <f t="shared" si="9"/>
        <v>0</v>
      </c>
      <c r="T25">
        <f t="shared" si="3"/>
        <v>0</v>
      </c>
      <c r="U25">
        <f t="shared" si="3"/>
        <v>0</v>
      </c>
      <c r="W25">
        <f>IF(S25=0,0,MAX(W$19:W24)+1)</f>
        <v>0</v>
      </c>
      <c r="X25">
        <f>IF(T25=0,0,MAX(X$19:X24)+1)</f>
        <v>0</v>
      </c>
      <c r="Y25">
        <f>IF(U25=0,0,MAX(Y$19:Y24)+1)</f>
        <v>0</v>
      </c>
      <c r="AC25" t="s">
        <v>270</v>
      </c>
      <c r="AD25" t="s">
        <v>282</v>
      </c>
      <c r="AE25" t="s">
        <v>294</v>
      </c>
      <c r="AF25" t="s">
        <v>306</v>
      </c>
      <c r="AG25" t="s">
        <v>316</v>
      </c>
      <c r="AI25" t="str">
        <f t="shared" ca="1" si="4"/>
        <v/>
      </c>
      <c r="AJ25" t="str">
        <f t="shared" ca="1" si="5"/>
        <v/>
      </c>
      <c r="AK25" t="str">
        <f t="shared" ca="1" si="6"/>
        <v/>
      </c>
      <c r="AM25">
        <f t="shared" ca="1" si="10"/>
        <v>0</v>
      </c>
      <c r="AN25">
        <f t="shared" ca="1" si="7"/>
        <v>0</v>
      </c>
      <c r="AO25">
        <f t="shared" ca="1" si="8"/>
        <v>0</v>
      </c>
      <c r="AQ25" t="str">
        <f t="shared" si="11"/>
        <v/>
      </c>
      <c r="AR25" t="str">
        <f t="shared" si="12"/>
        <v/>
      </c>
      <c r="AS25" t="str">
        <f t="shared" si="13"/>
        <v/>
      </c>
      <c r="AT25" s="91" t="s">
        <v>304</v>
      </c>
    </row>
    <row r="26" spans="1:51" x14ac:dyDescent="0.25">
      <c r="A26" t="s">
        <v>22</v>
      </c>
      <c r="E26" t="str">
        <f t="shared" ca="1" si="0"/>
        <v xml:space="preserve"> </v>
      </c>
      <c r="F26" t="str">
        <f t="shared" ca="1" si="1"/>
        <v xml:space="preserve"> </v>
      </c>
      <c r="G26" t="str">
        <f t="shared" ca="1" si="2"/>
        <v xml:space="preserve"> </v>
      </c>
      <c r="I26" s="7" t="s">
        <v>89</v>
      </c>
      <c r="J26" s="7" t="s">
        <v>89</v>
      </c>
      <c r="K26" t="s">
        <v>210</v>
      </c>
      <c r="L26" s="7" t="s">
        <v>200</v>
      </c>
      <c r="M26" t="s">
        <v>82</v>
      </c>
      <c r="N26" t="s">
        <v>73</v>
      </c>
      <c r="O26" s="7" t="s">
        <v>217</v>
      </c>
      <c r="P26" t="b">
        <v>0</v>
      </c>
      <c r="Q26" t="b">
        <v>0</v>
      </c>
      <c r="R26" t="b">
        <v>0</v>
      </c>
      <c r="S26">
        <f t="shared" si="9"/>
        <v>0</v>
      </c>
      <c r="T26">
        <f t="shared" si="3"/>
        <v>0</v>
      </c>
      <c r="U26">
        <f t="shared" si="3"/>
        <v>0</v>
      </c>
      <c r="W26">
        <f>IF(S26=0,0,MAX(W$19:W25)+1)</f>
        <v>0</v>
      </c>
      <c r="X26">
        <f>IF(T26=0,0,MAX(X$19:X25)+1)</f>
        <v>0</v>
      </c>
      <c r="Y26">
        <f>IF(U26=0,0,MAX(Y$19:Y25)+1)</f>
        <v>0</v>
      </c>
      <c r="AC26" t="s">
        <v>271</v>
      </c>
      <c r="AD26" t="s">
        <v>283</v>
      </c>
      <c r="AE26" t="s">
        <v>295</v>
      </c>
      <c r="AF26" t="s">
        <v>307</v>
      </c>
      <c r="AG26" s="7" t="s">
        <v>317</v>
      </c>
      <c r="AI26" t="str">
        <f t="shared" ca="1" si="4"/>
        <v/>
      </c>
      <c r="AJ26" t="str">
        <f t="shared" ca="1" si="5"/>
        <v/>
      </c>
      <c r="AK26" t="str">
        <f t="shared" ca="1" si="6"/>
        <v/>
      </c>
      <c r="AM26">
        <f t="shared" ca="1" si="10"/>
        <v>0</v>
      </c>
      <c r="AN26">
        <f t="shared" ca="1" si="7"/>
        <v>0</v>
      </c>
      <c r="AO26">
        <f t="shared" ca="1" si="8"/>
        <v>0</v>
      </c>
      <c r="AQ26" t="str">
        <f t="shared" si="11"/>
        <v/>
      </c>
      <c r="AR26" t="str">
        <f t="shared" si="12"/>
        <v/>
      </c>
      <c r="AS26" t="str">
        <f t="shared" si="13"/>
        <v/>
      </c>
      <c r="AT26" s="91" t="s">
        <v>305</v>
      </c>
    </row>
    <row r="27" spans="1:51" x14ac:dyDescent="0.25">
      <c r="A27" t="s">
        <v>23</v>
      </c>
      <c r="E27" t="str">
        <f t="shared" ca="1" si="0"/>
        <v xml:space="preserve"> </v>
      </c>
      <c r="F27" t="str">
        <f t="shared" ca="1" si="1"/>
        <v xml:space="preserve"> </v>
      </c>
      <c r="G27" t="str">
        <f t="shared" ca="1" si="2"/>
        <v xml:space="preserve"> </v>
      </c>
      <c r="I27" s="7" t="s">
        <v>89</v>
      </c>
      <c r="J27" s="7" t="s">
        <v>89</v>
      </c>
      <c r="K27" t="s">
        <v>211</v>
      </c>
      <c r="L27" s="7" t="s">
        <v>201</v>
      </c>
      <c r="M27" t="s">
        <v>83</v>
      </c>
      <c r="N27" t="s">
        <v>263</v>
      </c>
      <c r="O27" s="7" t="s">
        <v>89</v>
      </c>
      <c r="P27" t="b">
        <v>0</v>
      </c>
      <c r="Q27" t="b">
        <v>0</v>
      </c>
      <c r="R27" t="b">
        <v>0</v>
      </c>
      <c r="S27">
        <f t="shared" si="9"/>
        <v>0</v>
      </c>
      <c r="T27">
        <f t="shared" si="3"/>
        <v>0</v>
      </c>
      <c r="U27">
        <f t="shared" si="3"/>
        <v>0</v>
      </c>
      <c r="W27">
        <f>IF(S27=0,0,MAX(W$19:W26)+1)</f>
        <v>0</v>
      </c>
      <c r="X27">
        <f>IF(T27=0,0,MAX(X$19:X26)+1)</f>
        <v>0</v>
      </c>
      <c r="Y27">
        <f>IF(U27=0,0,MAX(Y$19:Y26)+1)</f>
        <v>0</v>
      </c>
      <c r="AC27" t="s">
        <v>272</v>
      </c>
      <c r="AD27" t="s">
        <v>284</v>
      </c>
      <c r="AE27" t="s">
        <v>296</v>
      </c>
      <c r="AF27" t="s">
        <v>308</v>
      </c>
      <c r="AG27" s="7" t="s">
        <v>89</v>
      </c>
      <c r="AI27" t="str">
        <f ca="1">IF(S27=0,"",OFFSET($AB$19,S27,Scelta1-4))</f>
        <v/>
      </c>
      <c r="AJ27" t="str">
        <f t="shared" ca="1" si="5"/>
        <v/>
      </c>
      <c r="AK27" t="str">
        <f t="shared" ca="1" si="6"/>
        <v/>
      </c>
      <c r="AM27">
        <f t="shared" ca="1" si="10"/>
        <v>0</v>
      </c>
      <c r="AN27">
        <f t="shared" ca="1" si="7"/>
        <v>0</v>
      </c>
      <c r="AO27">
        <f t="shared" ca="1" si="8"/>
        <v>0</v>
      </c>
      <c r="AQ27" t="str">
        <f t="shared" si="11"/>
        <v/>
      </c>
      <c r="AR27" t="str">
        <f t="shared" si="12"/>
        <v/>
      </c>
      <c r="AS27" t="str">
        <f t="shared" si="13"/>
        <v/>
      </c>
      <c r="AT27" s="91" t="s">
        <v>306</v>
      </c>
    </row>
    <row r="28" spans="1:51" x14ac:dyDescent="0.25">
      <c r="A28" t="s">
        <v>24</v>
      </c>
      <c r="E28" t="str">
        <f t="shared" ca="1" si="0"/>
        <v xml:space="preserve"> </v>
      </c>
      <c r="F28" t="str">
        <f t="shared" ca="1" si="1"/>
        <v xml:space="preserve"> </v>
      </c>
      <c r="G28" t="str">
        <f t="shared" ca="1" si="2"/>
        <v xml:space="preserve"> </v>
      </c>
      <c r="I28" s="7" t="s">
        <v>89</v>
      </c>
      <c r="J28" s="7" t="s">
        <v>89</v>
      </c>
      <c r="K28" t="s">
        <v>212</v>
      </c>
      <c r="L28" s="7" t="s">
        <v>202</v>
      </c>
      <c r="M28" t="s">
        <v>84</v>
      </c>
      <c r="N28" t="s">
        <v>74</v>
      </c>
      <c r="O28" s="7" t="s">
        <v>89</v>
      </c>
      <c r="P28" t="b">
        <v>0</v>
      </c>
      <c r="Q28" t="b">
        <v>0</v>
      </c>
      <c r="R28" t="b">
        <v>0</v>
      </c>
      <c r="S28">
        <f t="shared" si="9"/>
        <v>0</v>
      </c>
      <c r="T28">
        <f t="shared" si="3"/>
        <v>0</v>
      </c>
      <c r="U28">
        <f t="shared" si="3"/>
        <v>0</v>
      </c>
      <c r="W28">
        <f>IF(S28=0,0,MAX(W$19:W27)+1)</f>
        <v>0</v>
      </c>
      <c r="X28">
        <f>IF(T28=0,0,MAX(X$19:X27)+1)</f>
        <v>0</v>
      </c>
      <c r="Y28">
        <f>IF(U28=0,0,MAX(Y$19:Y27)+1)</f>
        <v>0</v>
      </c>
      <c r="AC28" t="s">
        <v>273</v>
      </c>
      <c r="AD28" t="s">
        <v>285</v>
      </c>
      <c r="AE28" t="s">
        <v>297</v>
      </c>
      <c r="AF28" t="s">
        <v>299</v>
      </c>
      <c r="AG28" s="7" t="s">
        <v>89</v>
      </c>
      <c r="AI28" t="str">
        <f t="shared" ca="1" si="4"/>
        <v/>
      </c>
      <c r="AJ28" t="str">
        <f t="shared" ca="1" si="5"/>
        <v/>
      </c>
      <c r="AK28" t="str">
        <f t="shared" ca="1" si="6"/>
        <v/>
      </c>
      <c r="AM28">
        <f t="shared" ca="1" si="10"/>
        <v>0</v>
      </c>
      <c r="AN28">
        <f t="shared" ca="1" si="7"/>
        <v>0</v>
      </c>
      <c r="AO28">
        <f t="shared" ca="1" si="8"/>
        <v>0</v>
      </c>
      <c r="AQ28" t="str">
        <f t="shared" si="11"/>
        <v/>
      </c>
      <c r="AR28" t="str">
        <f t="shared" si="12"/>
        <v/>
      </c>
      <c r="AS28" t="str">
        <f t="shared" si="13"/>
        <v/>
      </c>
      <c r="AT28" s="91" t="s">
        <v>307</v>
      </c>
    </row>
    <row r="29" spans="1:51" x14ac:dyDescent="0.25">
      <c r="A29" t="s">
        <v>25</v>
      </c>
      <c r="E29" t="str">
        <f t="shared" ca="1" si="0"/>
        <v xml:space="preserve"> </v>
      </c>
      <c r="F29" t="str">
        <f t="shared" ca="1" si="1"/>
        <v xml:space="preserve"> </v>
      </c>
      <c r="G29" t="str">
        <f t="shared" ca="1" si="2"/>
        <v xml:space="preserve"> </v>
      </c>
      <c r="I29" s="7" t="s">
        <v>89</v>
      </c>
      <c r="J29" s="7" t="s">
        <v>89</v>
      </c>
      <c r="K29" t="s">
        <v>213</v>
      </c>
      <c r="L29" s="7" t="s">
        <v>203</v>
      </c>
      <c r="M29" t="s">
        <v>85</v>
      </c>
      <c r="N29" t="s">
        <v>75</v>
      </c>
      <c r="O29" s="7" t="s">
        <v>89</v>
      </c>
      <c r="P29" t="b">
        <v>0</v>
      </c>
      <c r="Q29" t="b">
        <v>0</v>
      </c>
      <c r="R29" t="b">
        <v>0</v>
      </c>
      <c r="S29">
        <f t="shared" si="9"/>
        <v>0</v>
      </c>
      <c r="T29">
        <f t="shared" si="3"/>
        <v>0</v>
      </c>
      <c r="U29">
        <f t="shared" si="3"/>
        <v>0</v>
      </c>
      <c r="W29">
        <f>IF(S29=0,0,MAX(W$19:W28)+1)</f>
        <v>0</v>
      </c>
      <c r="X29">
        <f>IF(T29=0,0,MAX(X$19:X28)+1)</f>
        <v>0</v>
      </c>
      <c r="Y29">
        <f>IF(U29=0,0,MAX(Y$19:Y28)+1)</f>
        <v>0</v>
      </c>
      <c r="AC29" t="s">
        <v>274</v>
      </c>
      <c r="AD29" t="s">
        <v>286</v>
      </c>
      <c r="AE29" t="s">
        <v>298</v>
      </c>
      <c r="AF29" t="s">
        <v>300</v>
      </c>
      <c r="AG29" s="7" t="s">
        <v>89</v>
      </c>
      <c r="AI29" t="str">
        <f t="shared" ca="1" si="4"/>
        <v/>
      </c>
      <c r="AJ29" t="str">
        <f t="shared" ca="1" si="5"/>
        <v/>
      </c>
      <c r="AK29" t="str">
        <f t="shared" ca="1" si="6"/>
        <v/>
      </c>
      <c r="AM29">
        <f t="shared" ca="1" si="10"/>
        <v>0</v>
      </c>
      <c r="AN29">
        <f t="shared" ca="1" si="7"/>
        <v>0</v>
      </c>
      <c r="AO29">
        <f t="shared" ca="1" si="8"/>
        <v>0</v>
      </c>
      <c r="AQ29" t="str">
        <f t="shared" si="11"/>
        <v/>
      </c>
      <c r="AR29" t="str">
        <f t="shared" si="12"/>
        <v/>
      </c>
      <c r="AS29" t="str">
        <f t="shared" si="13"/>
        <v/>
      </c>
    </row>
    <row r="30" spans="1:51" x14ac:dyDescent="0.25">
      <c r="A30" t="s">
        <v>26</v>
      </c>
      <c r="E30" t="str">
        <f t="shared" ca="1" si="0"/>
        <v xml:space="preserve"> </v>
      </c>
      <c r="F30" t="str">
        <f t="shared" ca="1" si="1"/>
        <v xml:space="preserve"> </v>
      </c>
      <c r="G30" t="str">
        <f t="shared" ca="1" si="2"/>
        <v xml:space="preserve"> </v>
      </c>
      <c r="I30" s="7" t="s">
        <v>89</v>
      </c>
      <c r="J30" s="7" t="s">
        <v>89</v>
      </c>
      <c r="K30" t="s">
        <v>214</v>
      </c>
      <c r="L30" s="7" t="s">
        <v>204</v>
      </c>
      <c r="M30" t="s">
        <v>74</v>
      </c>
      <c r="N30" s="7" t="s">
        <v>216</v>
      </c>
      <c r="O30" s="7" t="s">
        <v>89</v>
      </c>
      <c r="P30" t="b">
        <v>0</v>
      </c>
      <c r="Q30" t="b">
        <v>0</v>
      </c>
      <c r="R30" t="b">
        <v>0</v>
      </c>
      <c r="S30">
        <f t="shared" si="9"/>
        <v>0</v>
      </c>
      <c r="T30">
        <f t="shared" si="3"/>
        <v>0</v>
      </c>
      <c r="U30">
        <f t="shared" si="3"/>
        <v>0</v>
      </c>
      <c r="W30">
        <f>IF(S30=0,0,MAX(W$19:W29)+1)</f>
        <v>0</v>
      </c>
      <c r="X30">
        <f>IF(T30=0,0,MAX(X$19:X29)+1)</f>
        <v>0</v>
      </c>
      <c r="Y30">
        <f>IF(U30=0,0,MAX(Y$19:Y29)+1)</f>
        <v>0</v>
      </c>
      <c r="AC30" t="s">
        <v>275</v>
      </c>
      <c r="AD30" t="s">
        <v>287</v>
      </c>
      <c r="AE30" t="s">
        <v>299</v>
      </c>
      <c r="AF30" s="7" t="s">
        <v>309</v>
      </c>
      <c r="AG30" s="7" t="s">
        <v>89</v>
      </c>
      <c r="AI30" t="str">
        <f ca="1">IF(S30=0,"",OFFSET($AB$19,S30,Scelta1-4))</f>
        <v/>
      </c>
      <c r="AJ30" t="str">
        <f t="shared" ca="1" si="5"/>
        <v/>
      </c>
      <c r="AK30" t="str">
        <f t="shared" ca="1" si="6"/>
        <v/>
      </c>
      <c r="AM30">
        <f t="shared" ca="1" si="10"/>
        <v>0</v>
      </c>
      <c r="AN30">
        <f t="shared" ca="1" si="7"/>
        <v>0</v>
      </c>
      <c r="AO30">
        <f t="shared" ca="1" si="8"/>
        <v>0</v>
      </c>
      <c r="AQ30" t="str">
        <f t="shared" si="11"/>
        <v/>
      </c>
      <c r="AR30" t="str">
        <f t="shared" si="12"/>
        <v/>
      </c>
      <c r="AS30" t="str">
        <f t="shared" si="13"/>
        <v/>
      </c>
    </row>
    <row r="31" spans="1:51" x14ac:dyDescent="0.25">
      <c r="A31" t="s">
        <v>66</v>
      </c>
      <c r="E31" t="str">
        <f t="shared" ca="1" si="0"/>
        <v xml:space="preserve"> </v>
      </c>
      <c r="F31" t="str">
        <f t="shared" ca="1" si="1"/>
        <v xml:space="preserve"> </v>
      </c>
      <c r="G31" t="str">
        <f t="shared" ca="1" si="2"/>
        <v xml:space="preserve"> </v>
      </c>
      <c r="I31" s="7" t="s">
        <v>89</v>
      </c>
      <c r="J31" s="7" t="s">
        <v>89</v>
      </c>
      <c r="K31" t="s">
        <v>215</v>
      </c>
      <c r="L31" s="7" t="s">
        <v>205</v>
      </c>
      <c r="M31" t="s">
        <v>75</v>
      </c>
      <c r="N31" s="7" t="s">
        <v>218</v>
      </c>
      <c r="O31" s="7" t="s">
        <v>89</v>
      </c>
      <c r="P31" t="b">
        <v>0</v>
      </c>
      <c r="Q31" t="b">
        <v>0</v>
      </c>
      <c r="R31" t="b">
        <v>0</v>
      </c>
      <c r="S31">
        <f t="shared" si="9"/>
        <v>0</v>
      </c>
      <c r="T31">
        <f t="shared" si="3"/>
        <v>0</v>
      </c>
      <c r="U31">
        <f t="shared" si="3"/>
        <v>0</v>
      </c>
      <c r="W31">
        <f>IF(S31=0,0,MAX(W$19:W30)+1)</f>
        <v>0</v>
      </c>
      <c r="X31">
        <f>IF(T31=0,0,MAX(X$19:X30)+1)</f>
        <v>0</v>
      </c>
      <c r="Y31">
        <f>IF(U31=0,0,MAX(Y$19:Y30)+1)</f>
        <v>0</v>
      </c>
      <c r="AC31" t="s">
        <v>215</v>
      </c>
      <c r="AD31" t="s">
        <v>288</v>
      </c>
      <c r="AE31" t="s">
        <v>300</v>
      </c>
      <c r="AF31" s="7" t="s">
        <v>310</v>
      </c>
      <c r="AG31" s="7" t="s">
        <v>89</v>
      </c>
      <c r="AI31" t="str">
        <f ca="1">IF(S31=0,"",OFFSET($AB$19,S31,Scelta1-4))</f>
        <v/>
      </c>
      <c r="AJ31" t="str">
        <f t="shared" ca="1" si="5"/>
        <v/>
      </c>
      <c r="AK31" t="str">
        <f t="shared" ca="1" si="6"/>
        <v/>
      </c>
      <c r="AM31">
        <f ca="1">--ISTEXT(VLOOKUP(AI31,LabsCritici,1,FALSE))</f>
        <v>0</v>
      </c>
      <c r="AN31">
        <f t="shared" ca="1" si="7"/>
        <v>0</v>
      </c>
      <c r="AO31">
        <f t="shared" ca="1" si="8"/>
        <v>0</v>
      </c>
      <c r="AQ31" t="str">
        <f t="shared" si="11"/>
        <v/>
      </c>
      <c r="AR31" t="str">
        <f t="shared" si="12"/>
        <v/>
      </c>
      <c r="AS31" t="str">
        <f t="shared" si="13"/>
        <v/>
      </c>
    </row>
    <row r="32" spans="1:51" x14ac:dyDescent="0.25">
      <c r="L32" s="7"/>
      <c r="S32">
        <f>SUM(S20:S31)</f>
        <v>0</v>
      </c>
      <c r="T32">
        <f t="shared" ref="T32:U32" si="14">SUM(T20:T31)</f>
        <v>0</v>
      </c>
      <c r="U32">
        <f t="shared" si="14"/>
        <v>0</v>
      </c>
      <c r="AM32" t="b">
        <f ca="1">SUM(AM20:AM31)&gt;0</f>
        <v>0</v>
      </c>
      <c r="AN32" t="b">
        <f ca="1">SUM(AN20:AN31)&gt;0</f>
        <v>0</v>
      </c>
      <c r="AO32" t="b">
        <f ca="1">SUM(AO20:AO31)&gt;0</f>
        <v>0</v>
      </c>
    </row>
    <row r="34" spans="1:15" x14ac:dyDescent="0.25">
      <c r="A34" t="str">
        <f>IF(Scelta1=1,"",INDEX(Strutture,C19))</f>
        <v/>
      </c>
      <c r="B34" t="s">
        <v>94</v>
      </c>
    </row>
    <row r="35" spans="1:15" x14ac:dyDescent="0.25">
      <c r="A35" t="str">
        <f>IF(Scelta2=1,"",INDEX(Strutture,C20))</f>
        <v/>
      </c>
      <c r="B35" t="s">
        <v>95</v>
      </c>
    </row>
    <row r="36" spans="1:15" x14ac:dyDescent="0.25">
      <c r="A36" t="str">
        <f>IF(Scelta3=1,"",INDEX(Strutture,C21))</f>
        <v/>
      </c>
      <c r="B36" t="s">
        <v>96</v>
      </c>
    </row>
    <row r="37" spans="1:15" x14ac:dyDescent="0.25">
      <c r="O37" s="7"/>
    </row>
    <row r="38" spans="1:15" x14ac:dyDescent="0.25">
      <c r="A38" t="str">
        <f>A34&amp;IF(OR(Scelta2=Scelta1,Scelta2=1),"",", "&amp;A35)&amp;IF(OR(Scelta3=Scelta2,Scelta3=Scelta1,Scelta3=1),"",", "&amp;A36)&amp;IF(C22="","",IF(Scelta1+Scelta2+Scelta3=3,C22,", "&amp;C22))</f>
        <v/>
      </c>
      <c r="B38" s="92" t="s">
        <v>97</v>
      </c>
      <c r="E38" s="92" t="s">
        <v>122</v>
      </c>
      <c r="F38" t="str" cm="1">
        <f t="array" aca="1" ref="F38" ca="1">IF(K38,IF(AM32,INDEX(Strutture,Scelta1)&amp;" ("&amp;LEFT(AQ19,LEN(AQ19)-2)&amp;")","")&amp;"  "&amp;IF(AN32,INDEX(Strutture,Scelta2)&amp;" ("&amp;LEFT(AR19,LEN(AR19)-2)&amp;")","")&amp;"  "&amp;IF(AO32,INDEX(Strutture,Scelta3)&amp;" ("&amp;LEFT(AS19,LEN(AS19)-2)&amp;")","")&amp;"  "&amp;C22,A38)</f>
        <v/>
      </c>
      <c r="J38" s="93" t="s">
        <v>329</v>
      </c>
      <c r="K38" t="b">
        <f ca="1">OR(AM32,AN32,AO32)</f>
        <v>0</v>
      </c>
      <c r="L38" s="93" t="s">
        <v>331</v>
      </c>
      <c r="M38" t="str">
        <f>AY19&amp;IF(AY19=AY20,"",AY20)&amp;IF(OR(AY21=AY19,AY21=AY20),"",AY21)</f>
        <v/>
      </c>
      <c r="O38" s="7"/>
    </row>
    <row r="39" spans="1:15" x14ac:dyDescent="0.25">
      <c r="J39" s="7"/>
      <c r="O39" s="7"/>
    </row>
    <row r="40" spans="1:15" x14ac:dyDescent="0.25">
      <c r="A40" s="9" t="s">
        <v>32</v>
      </c>
      <c r="B40" s="8"/>
      <c r="C40" s="8"/>
      <c r="D40" s="8"/>
      <c r="E40" s="8"/>
      <c r="J40" s="7"/>
      <c r="O40" s="7"/>
    </row>
    <row r="41" spans="1:15" x14ac:dyDescent="0.25">
      <c r="A41" t="s">
        <v>32</v>
      </c>
      <c r="B41" t="b">
        <v>0</v>
      </c>
      <c r="J41" s="7"/>
      <c r="M41" s="7"/>
      <c r="O41" s="7"/>
    </row>
    <row r="42" spans="1:15" x14ac:dyDescent="0.25">
      <c r="A42" t="s">
        <v>33</v>
      </c>
      <c r="B42" t="b">
        <v>0</v>
      </c>
      <c r="J42" s="7"/>
      <c r="M42" s="7"/>
      <c r="O42" s="7"/>
    </row>
    <row r="43" spans="1:15" x14ac:dyDescent="0.25">
      <c r="J43" s="7"/>
      <c r="M43" s="7"/>
      <c r="O43" s="7"/>
    </row>
    <row r="44" spans="1:15" x14ac:dyDescent="0.25">
      <c r="J44" s="7"/>
      <c r="M44" s="7"/>
      <c r="O44" s="7"/>
    </row>
    <row r="45" spans="1:15" x14ac:dyDescent="0.25">
      <c r="J45" s="7"/>
      <c r="L45" s="7"/>
      <c r="M45" s="7"/>
      <c r="O45" s="7"/>
    </row>
    <row r="46" spans="1:15" x14ac:dyDescent="0.25">
      <c r="J46" s="7"/>
      <c r="L46" s="7"/>
      <c r="M46" s="7"/>
      <c r="O46" s="7"/>
    </row>
    <row r="49" spans="1:13" x14ac:dyDescent="0.25">
      <c r="A49" s="9" t="s">
        <v>34</v>
      </c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</row>
    <row r="50" spans="1:13" x14ac:dyDescent="0.25">
      <c r="B50" t="s">
        <v>124</v>
      </c>
      <c r="C50" t="b">
        <v>0</v>
      </c>
      <c r="G50" t="str">
        <f>G49&amp;IF(C50," "&amp;B50,"")</f>
        <v/>
      </c>
    </row>
    <row r="51" spans="1:13" x14ac:dyDescent="0.25">
      <c r="B51" t="s">
        <v>125</v>
      </c>
      <c r="C51" t="b">
        <v>0</v>
      </c>
      <c r="G51" t="str">
        <f t="shared" ref="G51:G61" si="15">G50&amp;IF(C51," "&amp;B51,"")</f>
        <v/>
      </c>
    </row>
    <row r="52" spans="1:13" x14ac:dyDescent="0.25">
      <c r="B52" t="s">
        <v>57</v>
      </c>
      <c r="C52" t="b">
        <v>0</v>
      </c>
      <c r="G52" t="str">
        <f t="shared" si="15"/>
        <v/>
      </c>
    </row>
    <row r="53" spans="1:13" x14ac:dyDescent="0.25">
      <c r="B53" t="s">
        <v>56</v>
      </c>
      <c r="C53" t="b">
        <v>0</v>
      </c>
      <c r="G53" t="str">
        <f t="shared" si="15"/>
        <v/>
      </c>
    </row>
    <row r="54" spans="1:13" x14ac:dyDescent="0.25">
      <c r="B54" t="s">
        <v>58</v>
      </c>
      <c r="C54" t="b">
        <v>0</v>
      </c>
      <c r="G54" t="str">
        <f t="shared" si="15"/>
        <v/>
      </c>
    </row>
    <row r="55" spans="1:13" x14ac:dyDescent="0.25">
      <c r="B55" t="s">
        <v>35</v>
      </c>
      <c r="C55" t="b">
        <v>0</v>
      </c>
      <c r="G55" t="str">
        <f t="shared" si="15"/>
        <v/>
      </c>
    </row>
    <row r="56" spans="1:13" x14ac:dyDescent="0.25">
      <c r="B56" t="s">
        <v>126</v>
      </c>
      <c r="C56" t="b">
        <v>0</v>
      </c>
      <c r="G56" t="str">
        <f t="shared" si="15"/>
        <v/>
      </c>
    </row>
    <row r="57" spans="1:13" x14ac:dyDescent="0.25">
      <c r="B57" t="s">
        <v>127</v>
      </c>
      <c r="C57" t="b">
        <v>0</v>
      </c>
      <c r="G57" t="str">
        <f t="shared" si="15"/>
        <v/>
      </c>
    </row>
    <row r="58" spans="1:13" x14ac:dyDescent="0.25">
      <c r="B58" t="s">
        <v>36</v>
      </c>
      <c r="C58" t="b">
        <v>0</v>
      </c>
      <c r="G58" t="str">
        <f t="shared" si="15"/>
        <v/>
      </c>
    </row>
    <row r="59" spans="1:13" x14ac:dyDescent="0.25">
      <c r="B59" t="s">
        <v>37</v>
      </c>
      <c r="C59" t="b">
        <v>0</v>
      </c>
      <c r="G59" t="str">
        <f t="shared" si="15"/>
        <v/>
      </c>
    </row>
    <row r="60" spans="1:13" x14ac:dyDescent="0.25">
      <c r="B60" t="s">
        <v>128</v>
      </c>
      <c r="C60" t="b">
        <v>0</v>
      </c>
      <c r="G60" t="str">
        <f t="shared" si="15"/>
        <v/>
      </c>
    </row>
    <row r="61" spans="1:13" x14ac:dyDescent="0.25">
      <c r="B61" t="s">
        <v>129</v>
      </c>
      <c r="C61" t="b">
        <v>0</v>
      </c>
      <c r="G61" t="str">
        <f t="shared" si="15"/>
        <v/>
      </c>
      <c r="H61" t="s">
        <v>130</v>
      </c>
    </row>
    <row r="63" spans="1:13" x14ac:dyDescent="0.25">
      <c r="A63" s="9" t="s">
        <v>38</v>
      </c>
      <c r="B63" s="8"/>
      <c r="C63" s="8"/>
      <c r="D63" s="8"/>
    </row>
    <row r="64" spans="1:13" x14ac:dyDescent="0.25">
      <c r="B64" t="s">
        <v>39</v>
      </c>
      <c r="C64" t="b">
        <v>0</v>
      </c>
      <c r="G64" t="str">
        <f>G63&amp;IF(C64," "&amp;B64,"")</f>
        <v/>
      </c>
    </row>
    <row r="65" spans="1:13" x14ac:dyDescent="0.25">
      <c r="B65" t="s">
        <v>40</v>
      </c>
      <c r="C65" t="b">
        <v>0</v>
      </c>
      <c r="G65" t="str">
        <f t="shared" ref="G65:G72" si="16">G64&amp;IF(C65," "&amp;B65,"")</f>
        <v/>
      </c>
    </row>
    <row r="66" spans="1:13" x14ac:dyDescent="0.25">
      <c r="B66" t="s">
        <v>41</v>
      </c>
      <c r="C66" t="b">
        <v>0</v>
      </c>
      <c r="G66" t="str">
        <f t="shared" si="16"/>
        <v/>
      </c>
    </row>
    <row r="67" spans="1:13" x14ac:dyDescent="0.25">
      <c r="B67" t="s">
        <v>42</v>
      </c>
      <c r="C67" t="b">
        <v>0</v>
      </c>
      <c r="D67" t="str">
        <f>IF('           RDRL                '!$M$31="","",'           RDRL                '!$M$31)</f>
        <v/>
      </c>
      <c r="G67" t="str">
        <f>G66&amp;" "&amp;D67</f>
        <v xml:space="preserve"> </v>
      </c>
      <c r="H67" t="s">
        <v>131</v>
      </c>
    </row>
    <row r="69" spans="1:13" x14ac:dyDescent="0.25">
      <c r="B69" t="s">
        <v>98</v>
      </c>
      <c r="C69" t="b">
        <v>0</v>
      </c>
      <c r="G69" t="str">
        <f>G68&amp;IF(C69," "&amp;B69,"")</f>
        <v/>
      </c>
    </row>
    <row r="70" spans="1:13" x14ac:dyDescent="0.25">
      <c r="B70" t="s">
        <v>99</v>
      </c>
      <c r="C70" t="b">
        <v>0</v>
      </c>
      <c r="G70" t="str">
        <f t="shared" si="16"/>
        <v/>
      </c>
    </row>
    <row r="71" spans="1:13" x14ac:dyDescent="0.25">
      <c r="B71" t="s">
        <v>100</v>
      </c>
      <c r="C71" t="b">
        <v>0</v>
      </c>
      <c r="G71" t="str">
        <f t="shared" si="16"/>
        <v/>
      </c>
    </row>
    <row r="72" spans="1:13" x14ac:dyDescent="0.25">
      <c r="B72" t="s">
        <v>102</v>
      </c>
      <c r="C72" t="b">
        <v>0</v>
      </c>
      <c r="G72" t="str">
        <f t="shared" si="16"/>
        <v/>
      </c>
    </row>
    <row r="73" spans="1:13" x14ac:dyDescent="0.25">
      <c r="B73" t="s">
        <v>101</v>
      </c>
      <c r="C73" t="b">
        <v>0</v>
      </c>
      <c r="D73" t="str">
        <f>IF('           RDRL                '!N36="","",'           RDRL                '!N36)</f>
        <v/>
      </c>
      <c r="G73" t="str">
        <f>G72&amp;IF(C73," "&amp;B73,"")</f>
        <v/>
      </c>
    </row>
    <row r="74" spans="1:13" x14ac:dyDescent="0.25">
      <c r="G74" t="str">
        <f>G73&amp;IF(D73="",""," "&amp;D73)</f>
        <v/>
      </c>
      <c r="H74" t="s">
        <v>132</v>
      </c>
    </row>
    <row r="78" spans="1:13" x14ac:dyDescent="0.25">
      <c r="A78" s="9" t="s">
        <v>103</v>
      </c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</row>
    <row r="79" spans="1:13" x14ac:dyDescent="0.25">
      <c r="A79" s="1" t="str">
        <f>IF('           RDRL                '!H8="","ATTENZIONE: indicare il RESPONSABILE DELL'ATTIVITA' nella sezione Dichiarazione RDRL'","Il/la sottoscritto/a RDRL (responsabile dell'attività) "&amp;'           RDRL                '!H8)</f>
        <v>ATTENZIONE: indicare il RESPONSABILE DELL'ATTIVITA' nella sezione Dichiarazione RDRL'</v>
      </c>
    </row>
    <row r="80" spans="1:13" x14ac:dyDescent="0.25">
      <c r="A80" s="1" t="str">
        <f>IF('Lavoratore - Worker'!C8="","Attenzione: indicare nome e cognome del lavoratore, o dell'ospite, nella sezione Anagrafica del Lavoratore'","in seguito alla valutazione dei rischi, ha provveduto ad informare il/la Sig./Sig.ra "&amp;'Lavoratore - Worker'!C8&amp;" "&amp;'Lavoratore - Worker'!I8)</f>
        <v>Attenzione: indicare nome e cognome del lavoratore, o dell'ospite, nella sezione Anagrafica del Lavoratore'</v>
      </c>
    </row>
    <row r="81" spans="1:3" x14ac:dyDescent="0.25">
      <c r="A81" t="str">
        <f>IF('Lavoratore - Worker'!C8="","Attenzione: indicare nome e cognome del lavoratore, o dell'ospite, nella sezione Anagrafica del Lavoratore'","Il/la Sig./Sig.ra "&amp;'Lavoratore - Worker'!C8&amp;" "&amp;'Lavoratore - Worker'!I8&amp;", in qualità di "&amp;Tabelle!C3)</f>
        <v>Attenzione: indicare nome e cognome del lavoratore, o dell'ospite, nella sezione Anagrafica del Lavoratore'</v>
      </c>
    </row>
    <row r="82" spans="1:3" x14ac:dyDescent="0.25">
      <c r="A82" s="1"/>
    </row>
    <row r="86" spans="1:3" x14ac:dyDescent="0.25">
      <c r="A86" s="9" t="s">
        <v>45</v>
      </c>
      <c r="B86" s="8"/>
      <c r="C86" s="8"/>
    </row>
    <row r="87" spans="1:3" x14ac:dyDescent="0.25">
      <c r="A87" t="s">
        <v>46</v>
      </c>
      <c r="B87" t="b">
        <v>0</v>
      </c>
    </row>
    <row r="88" spans="1:3" x14ac:dyDescent="0.25">
      <c r="A88" t="s">
        <v>47</v>
      </c>
      <c r="B88" t="b">
        <v>0</v>
      </c>
    </row>
    <row r="89" spans="1:3" x14ac:dyDescent="0.25">
      <c r="A89" t="s">
        <v>48</v>
      </c>
      <c r="B89" t="b">
        <v>0</v>
      </c>
    </row>
    <row r="90" spans="1:3" x14ac:dyDescent="0.25">
      <c r="A90" t="s">
        <v>49</v>
      </c>
      <c r="B90" t="b">
        <v>0</v>
      </c>
    </row>
    <row r="91" spans="1:3" x14ac:dyDescent="0.25">
      <c r="A91" t="s">
        <v>50</v>
      </c>
      <c r="B91" t="b">
        <v>0</v>
      </c>
    </row>
    <row r="92" spans="1:3" x14ac:dyDescent="0.25">
      <c r="A92" t="s">
        <v>51</v>
      </c>
      <c r="B92" t="b">
        <v>0</v>
      </c>
    </row>
    <row r="93" spans="1:3" x14ac:dyDescent="0.25">
      <c r="A93" t="s">
        <v>52</v>
      </c>
      <c r="B93" t="b">
        <v>0</v>
      </c>
    </row>
    <row r="94" spans="1:3" x14ac:dyDescent="0.25">
      <c r="A94" t="s">
        <v>42</v>
      </c>
      <c r="B94" t="b">
        <v>0</v>
      </c>
      <c r="C94" t="str">
        <f>IF('           RDRL                '!D50="","",'           RDRL                '!D50)</f>
        <v/>
      </c>
    </row>
    <row r="100" spans="1:21" x14ac:dyDescent="0.25">
      <c r="A100" s="9" t="s">
        <v>106</v>
      </c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</row>
    <row r="101" spans="1:21" x14ac:dyDescent="0.25">
      <c r="A101" t="s">
        <v>104</v>
      </c>
    </row>
    <row r="102" spans="1:21" x14ac:dyDescent="0.25">
      <c r="A102" t="s">
        <v>105</v>
      </c>
    </row>
    <row r="104" spans="1:21" x14ac:dyDescent="0.25">
      <c r="A104" t="str">
        <f>IF(OR(IFERROR(SEARCH("@studio.unibo.it",'Lavoratore - Worker'!B14),0),'Lavoratore - Worker'!B14="",IFERROR(SEARCH("@unibo.it",'Lavoratore - Worker'!B14),0)),"indicare solo e-mail dei domini istituzionali - Please use only email by UniBO domain @studio.unibo.it, @unibo.it","ATTENZIONE Dominio errato! Usare email di domini istituzionali   - WARNING Domain wrong! Use only UniBO domain")</f>
        <v>indicare solo e-mail dei domini istituzionali - Please use only email by UniBO domain @studio.unibo.it, @unibo.it</v>
      </c>
    </row>
    <row r="109" spans="1:21" x14ac:dyDescent="0.25">
      <c r="A109" s="9" t="s">
        <v>240</v>
      </c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</row>
    <row r="110" spans="1:21" x14ac:dyDescent="0.25">
      <c r="A110" t="s">
        <v>241</v>
      </c>
      <c r="C110" t="b">
        <v>0</v>
      </c>
    </row>
    <row r="114" spans="1:27" x14ac:dyDescent="0.25">
      <c r="A114" s="9" t="s">
        <v>107</v>
      </c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</row>
    <row r="115" spans="1:27" x14ac:dyDescent="0.25">
      <c r="A115" t="s">
        <v>106</v>
      </c>
    </row>
    <row r="116" spans="1:27" x14ac:dyDescent="0.25">
      <c r="A116" t="s">
        <v>116</v>
      </c>
      <c r="B116" t="s">
        <v>117</v>
      </c>
      <c r="C116" t="s">
        <v>118</v>
      </c>
      <c r="D116" t="s">
        <v>119</v>
      </c>
      <c r="E116" t="s">
        <v>185</v>
      </c>
      <c r="F116" t="s">
        <v>120</v>
      </c>
      <c r="G116" t="s">
        <v>220</v>
      </c>
      <c r="H116" t="s">
        <v>121</v>
      </c>
      <c r="I116" t="s">
        <v>123</v>
      </c>
      <c r="J116" t="s">
        <v>34</v>
      </c>
      <c r="K116" t="s">
        <v>133</v>
      </c>
      <c r="L116" t="s">
        <v>134</v>
      </c>
      <c r="M116" t="s">
        <v>152</v>
      </c>
      <c r="N116" t="s">
        <v>135</v>
      </c>
      <c r="O116" t="s">
        <v>136</v>
      </c>
      <c r="P116" t="s">
        <v>137</v>
      </c>
      <c r="Q116" t="s">
        <v>138</v>
      </c>
      <c r="R116" t="s">
        <v>139</v>
      </c>
      <c r="S116" t="s">
        <v>140</v>
      </c>
      <c r="T116" t="s">
        <v>141</v>
      </c>
      <c r="U116" t="s">
        <v>142</v>
      </c>
      <c r="V116" t="s">
        <v>143</v>
      </c>
      <c r="W116" t="s">
        <v>144</v>
      </c>
      <c r="X116" t="s">
        <v>145</v>
      </c>
      <c r="Y116" t="s">
        <v>236</v>
      </c>
      <c r="Z116" t="s">
        <v>238</v>
      </c>
      <c r="AA116" t="s">
        <v>333</v>
      </c>
    </row>
    <row r="117" spans="1:27" x14ac:dyDescent="0.25">
      <c r="A117" t="str">
        <f>IF('           RDRL                '!H8="","",'           RDRL                '!H8)</f>
        <v/>
      </c>
      <c r="B117" s="11" t="str">
        <f>IF(A117="","",'           RDRL                '!C11)</f>
        <v/>
      </c>
      <c r="C117" s="11" t="str">
        <f>IF(A117="","",'           RDRL                '!F11)</f>
        <v/>
      </c>
      <c r="D117" t="str">
        <f>IF('Lavoratore - Worker'!C8="","",'Lavoratore - Worker'!C8)</f>
        <v/>
      </c>
      <c r="E117" t="str">
        <f>IF('Lavoratore - Worker'!I8="","",'Lavoratore - Worker'!I8)</f>
        <v/>
      </c>
      <c r="F117" t="str">
        <f>IF(A117="","",C11)</f>
        <v/>
      </c>
      <c r="G117" t="str">
        <f>IF(A117="","",A38)</f>
        <v/>
      </c>
      <c r="H117" t="str">
        <f>IF(A117="","",F38)</f>
        <v/>
      </c>
      <c r="I117" t="str">
        <f>IF(A117="","",'           RDRL                '!F22)</f>
        <v/>
      </c>
      <c r="J117" t="str">
        <f>IF(A117="","",G61)</f>
        <v/>
      </c>
      <c r="K117" t="str">
        <f>IF(A117="","",G67)</f>
        <v/>
      </c>
      <c r="L117" t="str">
        <f>IF(A117="","",G74)</f>
        <v/>
      </c>
      <c r="M117" t="str">
        <f>IF(A117="","",'Lavoratore - Worker'!N8)</f>
        <v/>
      </c>
      <c r="N117" t="str">
        <f>IF(A117="","",'Lavoratore - Worker'!B10)</f>
        <v/>
      </c>
      <c r="O117" t="str">
        <f>IF(A117="","",'Lavoratore - Worker'!J10)</f>
        <v/>
      </c>
      <c r="P117" t="str">
        <f>IF(A117="","",'Lavoratore - Worker'!O10)</f>
        <v/>
      </c>
      <c r="Q117" t="str">
        <f>IF(A117="","",'Lavoratore - Worker'!C12)</f>
        <v/>
      </c>
      <c r="R117" t="str">
        <f>IF(A117="","",'Lavoratore - Worker'!J12)</f>
        <v/>
      </c>
      <c r="S117" t="str">
        <f>IF(A117="","",'Lavoratore - Worker'!O12)</f>
        <v/>
      </c>
      <c r="T117" t="str">
        <f>IF(A117="","",'Lavoratore - Worker'!B14)</f>
        <v/>
      </c>
      <c r="U117" s="65" t="str">
        <f>IF(A117="","",'Lavoratore - Worker'!J14)</f>
        <v/>
      </c>
      <c r="V117" t="str">
        <f>IF(A117="","",'Lavoratore - Worker'!N14)</f>
        <v/>
      </c>
      <c r="W117" t="str">
        <f>IF(A117="","",'Lavoratore - Worker'!E16)</f>
        <v/>
      </c>
      <c r="X117" t="str">
        <f>IF(A117="","",'Lavoratore - Worker'!H18)</f>
        <v/>
      </c>
      <c r="Y117" t="str">
        <f>IF(A117="","",IF(C2=4,B14,""))</f>
        <v/>
      </c>
      <c r="Z117" t="str">
        <f>IF(A117="","",IF(C2=4,B15,""))</f>
        <v/>
      </c>
      <c r="AA117" t="str">
        <f>IF(A117="","",M38)</f>
        <v/>
      </c>
    </row>
    <row r="121" spans="1:27" x14ac:dyDescent="0.25">
      <c r="A121" s="9" t="s">
        <v>172</v>
      </c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</row>
    <row r="122" spans="1:27" x14ac:dyDescent="0.25">
      <c r="A122" t="s">
        <v>173</v>
      </c>
      <c r="B122" t="b">
        <v>0</v>
      </c>
      <c r="C122" s="11" t="str">
        <f>IF('Lavoratore - Worker'!J24="","",'Lavoratore - Worker'!J24)</f>
        <v/>
      </c>
      <c r="D122" t="b">
        <v>0</v>
      </c>
      <c r="F122" t="str">
        <f>IF(G122="","",INDEX(Attivita,N122))</f>
        <v/>
      </c>
      <c r="G122" t="str">
        <f>IF('           RDRL                '!D58="","",'           RDRL                '!D58)</f>
        <v/>
      </c>
      <c r="H122" t="str">
        <f>IF(G122="","",INDEX(Modalita,P122))</f>
        <v/>
      </c>
      <c r="I122" t="str">
        <f>IF('           RDRL                '!N58="","",'           RDRL                '!N58)</f>
        <v/>
      </c>
      <c r="K122" t="s">
        <v>191</v>
      </c>
      <c r="L122" t="s">
        <v>194</v>
      </c>
      <c r="N122">
        <v>1</v>
      </c>
      <c r="P122">
        <v>1</v>
      </c>
    </row>
    <row r="123" spans="1:27" x14ac:dyDescent="0.25">
      <c r="A123" t="s">
        <v>174</v>
      </c>
      <c r="B123" t="b">
        <v>0</v>
      </c>
      <c r="C123" s="11" t="str">
        <f>IF('Lavoratore - Worker'!J27="","",'Lavoratore - Worker'!J27)</f>
        <v/>
      </c>
      <c r="D123" t="b">
        <v>0</v>
      </c>
      <c r="F123" t="str">
        <f>IF(G123="","",INDEX(Attivita,N123))</f>
        <v/>
      </c>
      <c r="G123" t="str">
        <f>IF('           RDRL                '!D60="","",'           RDRL                '!D60)</f>
        <v/>
      </c>
      <c r="H123" t="str">
        <f>IF(G123="","",INDEX(Modalita,P123))</f>
        <v/>
      </c>
      <c r="I123" t="str">
        <f>IF('           RDRL                '!N60="","",'           RDRL                '!N60)</f>
        <v/>
      </c>
      <c r="K123" t="s">
        <v>192</v>
      </c>
      <c r="L123" t="s">
        <v>195</v>
      </c>
      <c r="N123">
        <v>1</v>
      </c>
      <c r="P123">
        <v>1</v>
      </c>
    </row>
    <row r="124" spans="1:27" x14ac:dyDescent="0.25">
      <c r="A124" t="s">
        <v>175</v>
      </c>
      <c r="B124" t="b">
        <v>0</v>
      </c>
      <c r="C124" s="11" t="str">
        <f>IF('Lavoratore - Worker'!J30="","",'Lavoratore - Worker'!J30)</f>
        <v/>
      </c>
      <c r="D124" t="b">
        <v>0</v>
      </c>
      <c r="F124" t="str">
        <f>IF(G124="","",INDEX(Attivita,N124))</f>
        <v/>
      </c>
      <c r="G124" t="str">
        <f>IF('           RDRL                '!D62="","",'           RDRL                '!D62)</f>
        <v/>
      </c>
      <c r="H124" t="str">
        <f>IF(G124="","",INDEX(Modalita,P124))</f>
        <v/>
      </c>
      <c r="I124" t="str">
        <f>IF('           RDRL                '!N62="","",'           RDRL                '!N62)</f>
        <v/>
      </c>
      <c r="K124" t="s">
        <v>45</v>
      </c>
      <c r="L124" t="s">
        <v>196</v>
      </c>
      <c r="N124">
        <v>1</v>
      </c>
      <c r="P124">
        <v>1</v>
      </c>
    </row>
    <row r="125" spans="1:27" x14ac:dyDescent="0.25">
      <c r="A125" t="s">
        <v>176</v>
      </c>
      <c r="B125" t="str">
        <f>IF('Lavoratore - Worker'!D33="","",'Lavoratore - Worker'!D33)</f>
        <v/>
      </c>
      <c r="C125" t="str">
        <f>IF('Lavoratore - Worker'!O33="","",'Lavoratore - Worker'!O33)</f>
        <v/>
      </c>
      <c r="F125" t="str">
        <f>IF(G125="","",INDEX(Attivita,N125))</f>
        <v/>
      </c>
      <c r="G125" t="str">
        <f>IF('           RDRL                '!D64="","",'           RDRL                '!D64)</f>
        <v/>
      </c>
      <c r="H125" t="str">
        <f>IF(G125="","",INDEX(Modalita,P125))</f>
        <v/>
      </c>
      <c r="I125" t="str">
        <f>IF('           RDRL                '!N64="","",'           RDRL                '!N64)</f>
        <v/>
      </c>
      <c r="K125" t="s">
        <v>193</v>
      </c>
      <c r="N125">
        <v>1</v>
      </c>
      <c r="P125">
        <v>1</v>
      </c>
    </row>
    <row r="126" spans="1:27" x14ac:dyDescent="0.25">
      <c r="A126" t="s">
        <v>177</v>
      </c>
      <c r="B126" t="str">
        <f>IF('Lavoratore - Worker'!D36="","",'Lavoratore - Worker'!D36)</f>
        <v/>
      </c>
      <c r="C126" t="str">
        <f>IF('Lavoratore - Worker'!O36="","",'Lavoratore - Worker'!O36)</f>
        <v/>
      </c>
    </row>
    <row r="127" spans="1:27" x14ac:dyDescent="0.25">
      <c r="A127" t="s">
        <v>178</v>
      </c>
      <c r="B127" t="str">
        <f>IF('Lavoratore - Worker'!D39="","",'Lavoratore - Worker'!D39)</f>
        <v/>
      </c>
      <c r="C127" t="str">
        <f>IF('Lavoratore - Worker'!O39="","",'Lavoratore - Worker'!O39)</f>
        <v/>
      </c>
    </row>
    <row r="129" spans="1:15" x14ac:dyDescent="0.25">
      <c r="A129" s="9" t="s">
        <v>115</v>
      </c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</row>
    <row r="131" spans="1:15" x14ac:dyDescent="0.25">
      <c r="G131" t="s">
        <v>112</v>
      </c>
    </row>
    <row r="132" spans="1:15" x14ac:dyDescent="0.25">
      <c r="B132" t="e">
        <f>'           RDRL                '!#REF!</f>
        <v>#REF!</v>
      </c>
      <c r="C132" t="s">
        <v>109</v>
      </c>
      <c r="D132" t="s">
        <v>110</v>
      </c>
      <c r="E132" t="s">
        <v>111</v>
      </c>
      <c r="F132" t="s">
        <v>146</v>
      </c>
      <c r="G132" t="s">
        <v>113</v>
      </c>
    </row>
    <row r="133" spans="1:15" x14ac:dyDescent="0.25">
      <c r="A133" s="10" t="s">
        <v>108</v>
      </c>
    </row>
    <row r="134" spans="1:15" x14ac:dyDescent="0.25">
      <c r="A134" s="10" t="s">
        <v>154</v>
      </c>
    </row>
    <row r="143" spans="1:15" x14ac:dyDescent="0.25">
      <c r="A143" s="10"/>
    </row>
    <row r="144" spans="1:15" x14ac:dyDescent="0.25">
      <c r="A144" s="10"/>
    </row>
  </sheetData>
  <mergeCells count="2">
    <mergeCell ref="P19:R19"/>
    <mergeCell ref="S19:U19"/>
  </mergeCells>
  <hyperlinks>
    <hyperlink ref="A133" r:id="rId1" xr:uid="{00000000-0004-0000-0300-000000000000}"/>
    <hyperlink ref="A134" r:id="rId2" xr:uid="{00000000-0004-0000-0300-000001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Foglio4"/>
  <dimension ref="A1:AA90"/>
  <sheetViews>
    <sheetView workbookViewId="0">
      <selection activeCell="E2" sqref="E2"/>
    </sheetView>
  </sheetViews>
  <sheetFormatPr defaultRowHeight="15" x14ac:dyDescent="0.25"/>
  <cols>
    <col min="1" max="1" width="9.7109375" bestFit="1" customWidth="1"/>
    <col min="2" max="2" width="10.7109375" bestFit="1" customWidth="1"/>
    <col min="4" max="4" width="11.5703125" bestFit="1" customWidth="1"/>
    <col min="10" max="10" width="11" bestFit="1" customWidth="1"/>
    <col min="12" max="13" width="10.7109375" bestFit="1" customWidth="1"/>
    <col min="18" max="18" width="10" bestFit="1" customWidth="1"/>
    <col min="19" max="19" width="13.7109375" bestFit="1" customWidth="1"/>
  </cols>
  <sheetData>
    <row r="1" spans="1:27" x14ac:dyDescent="0.25">
      <c r="A1" s="9" t="s">
        <v>107</v>
      </c>
      <c r="B1" s="8"/>
      <c r="C1" s="8"/>
      <c r="D1" s="8"/>
      <c r="E1" s="8" t="s">
        <v>335</v>
      </c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</row>
    <row r="3" spans="1:27" x14ac:dyDescent="0.25">
      <c r="A3" t="str">
        <f>Tabelle!A115</f>
        <v>Anagrafica</v>
      </c>
    </row>
    <row r="4" spans="1:27" x14ac:dyDescent="0.25">
      <c r="A4" t="str">
        <f>Tabelle!D116</f>
        <v>Nome_Ospite</v>
      </c>
      <c r="B4" t="str">
        <f>Tabelle!E116</f>
        <v>Cognome_Ospite</v>
      </c>
      <c r="C4" t="str">
        <f>Tabelle!M116</f>
        <v>Matricola</v>
      </c>
      <c r="D4" t="str">
        <f>Tabelle!N116</f>
        <v>Osp_nato_a</v>
      </c>
      <c r="E4" t="str">
        <f>Tabelle!O116</f>
        <v>Osp_nato_il</v>
      </c>
      <c r="F4" t="str">
        <f>Tabelle!P116</f>
        <v>Osp_s</v>
      </c>
      <c r="G4" t="str">
        <f>Tabelle!Q116</f>
        <v>Osp_res</v>
      </c>
      <c r="H4" t="str">
        <f>Tabelle!R116</f>
        <v>Osp_com</v>
      </c>
      <c r="I4" t="str">
        <f>Tabelle!S116</f>
        <v>Osp_prov</v>
      </c>
      <c r="J4" t="str">
        <f>Tabelle!T116</f>
        <v>Osp_mail</v>
      </c>
      <c r="K4" t="str">
        <f>Tabelle!U116</f>
        <v>Osp_tel</v>
      </c>
      <c r="L4" t="str">
        <f>Tabelle!V116</f>
        <v>Osp_CF</v>
      </c>
      <c r="M4" t="str">
        <f>Tabelle!W116</f>
        <v>Osp_ente</v>
      </c>
      <c r="N4" t="str">
        <f>Tabelle!X116</f>
        <v>Osp_ruoloEnte</v>
      </c>
      <c r="O4" t="str">
        <f>Tabelle!A116</f>
        <v>Nome_RDRL</v>
      </c>
      <c r="P4" t="str">
        <f>Tabelle!B116</f>
        <v>dal</v>
      </c>
      <c r="Q4" t="str">
        <f>Tabelle!C116</f>
        <v>al</v>
      </c>
      <c r="R4" t="str">
        <f>Tabelle!F116</f>
        <v>Ruolo</v>
      </c>
      <c r="S4" t="str">
        <f>Tabelle!G116</f>
        <v>Area</v>
      </c>
      <c r="T4" t="str">
        <f>Tabelle!H116</f>
        <v>Struttura</v>
      </c>
      <c r="U4" t="str">
        <f>Tabelle!I116</f>
        <v>Attività</v>
      </c>
      <c r="V4" t="str">
        <f>Tabelle!J116</f>
        <v>Rischi</v>
      </c>
      <c r="W4" t="str">
        <f>Tabelle!K116</f>
        <v>Sost</v>
      </c>
      <c r="X4" t="str">
        <f>Tabelle!L116</f>
        <v>Esp</v>
      </c>
      <c r="Y4" t="str">
        <f>Tabelle!Y116</f>
        <v>Ciclo</v>
      </c>
      <c r="Z4" t="str">
        <f>Tabelle!Z116</f>
        <v>Dottorato_in</v>
      </c>
      <c r="AA4" t="s">
        <v>333</v>
      </c>
    </row>
    <row r="5" spans="1:27" x14ac:dyDescent="0.25">
      <c r="A5" t="str">
        <f>Tabelle!D117</f>
        <v/>
      </c>
      <c r="B5" t="str">
        <f>Tabelle!E117</f>
        <v/>
      </c>
      <c r="C5" t="str">
        <f>Tabelle!M117</f>
        <v/>
      </c>
      <c r="D5" t="str">
        <f>Tabelle!N117</f>
        <v/>
      </c>
      <c r="E5" s="11" t="str">
        <f>Tabelle!O117</f>
        <v/>
      </c>
      <c r="F5" t="str">
        <f>Tabelle!P117</f>
        <v/>
      </c>
      <c r="G5" t="str">
        <f>Tabelle!Q117</f>
        <v/>
      </c>
      <c r="H5" t="str">
        <f>Tabelle!R117</f>
        <v/>
      </c>
      <c r="I5" t="str">
        <f>Tabelle!S117</f>
        <v/>
      </c>
      <c r="J5" t="str">
        <f>Tabelle!T117</f>
        <v/>
      </c>
      <c r="K5" s="65" t="str">
        <f>Tabelle!U117</f>
        <v/>
      </c>
      <c r="L5" t="str">
        <f>Tabelle!V117</f>
        <v/>
      </c>
      <c r="M5" t="str">
        <f>Tabelle!W117</f>
        <v/>
      </c>
      <c r="N5" t="str">
        <f>Tabelle!X117</f>
        <v/>
      </c>
      <c r="O5" t="str">
        <f>Tabelle!A117</f>
        <v/>
      </c>
      <c r="P5" s="29" t="str">
        <f>Tabelle!B117</f>
        <v/>
      </c>
      <c r="Q5" s="29" t="str">
        <f>Tabelle!C117</f>
        <v/>
      </c>
      <c r="R5" t="str">
        <f>Tabelle!F117</f>
        <v/>
      </c>
      <c r="S5" t="str">
        <f>Tabelle!G117</f>
        <v/>
      </c>
      <c r="T5" t="str">
        <f>Tabelle!H117</f>
        <v/>
      </c>
      <c r="U5" t="str">
        <f>Tabelle!I117</f>
        <v/>
      </c>
      <c r="V5" t="str">
        <f>Tabelle!J117</f>
        <v/>
      </c>
      <c r="W5" t="str">
        <f>Tabelle!K117</f>
        <v/>
      </c>
      <c r="X5" t="str">
        <f>Tabelle!L117</f>
        <v/>
      </c>
      <c r="Y5" t="str">
        <f>Tabelle!Y117</f>
        <v/>
      </c>
      <c r="Z5" t="str">
        <f>Tabelle!Z117</f>
        <v/>
      </c>
      <c r="AA5" t="str">
        <f>Tabelle!AA117</f>
        <v/>
      </c>
    </row>
    <row r="17" spans="1:4" x14ac:dyDescent="0.25">
      <c r="A17" t="str">
        <f>Tabelle!A38</f>
        <v/>
      </c>
      <c r="C17" t="b">
        <f ca="1">Tabelle!K38</f>
        <v>0</v>
      </c>
    </row>
    <row r="18" spans="1:4" x14ac:dyDescent="0.25">
      <c r="A18" t="str">
        <f>IF(Tabelle!A34="","Altro ..",Tabelle!A34)</f>
        <v>Altro ..</v>
      </c>
      <c r="B18" t="str">
        <f>IF(Tabelle!A35="","Altro ..",Tabelle!A35)</f>
        <v>Altro ..</v>
      </c>
      <c r="C18" t="str">
        <f>IF(Tabelle!A36="","Altro ..",Tabelle!A36)</f>
        <v>Altro ..</v>
      </c>
      <c r="D18" t="str">
        <f>Tabelle!C22</f>
        <v/>
      </c>
    </row>
    <row r="19" spans="1:4" x14ac:dyDescent="0.25">
      <c r="A19" t="str">
        <f ca="1">IFERROR(OFFSET(Tabelle!$J$19,INDEX(Tabelle!$S$20:$S$31,MATCH(ROW($A1),Tabelle!$W$20:$W$31,0)),Scelta1-4),"")</f>
        <v/>
      </c>
      <c r="B19" t="str">
        <f ca="1">IFERROR(OFFSET(Tabelle!$J$19,INDEX(Tabelle!$T$20:$T$31,MATCH(ROW($A1),Tabelle!$X$20:$X$31,0)),Scelta2-4),"")</f>
        <v/>
      </c>
      <c r="C19" t="str">
        <f ca="1">IFERROR(OFFSET(Tabelle!$J$19,INDEX(Tabelle!$U$20:$U$31,MATCH(ROW($A1),Tabelle!$Y$20:$Y$31,0)),Scelta3-4),"")</f>
        <v/>
      </c>
    </row>
    <row r="20" spans="1:4" x14ac:dyDescent="0.25">
      <c r="A20" t="str">
        <f ca="1">IFERROR(OFFSET(Tabelle!$J$19,INDEX(Tabelle!$S$20:$S$31,MATCH(ROW($A2),Tabelle!$W$20:$W$31,0)),Scelta1-4),"")</f>
        <v/>
      </c>
      <c r="B20" t="str">
        <f ca="1">IFERROR(OFFSET(Tabelle!$J$19,INDEX(Tabelle!$T$20:$T$31,MATCH(ROW($A2),Tabelle!$X$20:$X$31,0)),Scelta2-4),"")</f>
        <v/>
      </c>
      <c r="C20" t="str">
        <f ca="1">IFERROR(OFFSET(Tabelle!$J$19,INDEX(Tabelle!$U$20:$U$31,MATCH(ROW($A2),Tabelle!$Y$20:$Y$31,0)),Scelta3-4),"")</f>
        <v/>
      </c>
    </row>
    <row r="21" spans="1:4" x14ac:dyDescent="0.25">
      <c r="A21" t="str">
        <f ca="1">IFERROR(OFFSET(Tabelle!$J$19,INDEX(Tabelle!$S$20:$S$31,MATCH(ROW($A3),Tabelle!$W$20:$W$31,0)),Scelta1-4),"")</f>
        <v/>
      </c>
      <c r="B21" t="str">
        <f ca="1">IFERROR(OFFSET(Tabelle!$J$19,INDEX(Tabelle!$T$20:$T$31,MATCH(ROW($A3),Tabelle!$X$20:$X$31,0)),Scelta2-4),"")</f>
        <v/>
      </c>
      <c r="C21" t="str">
        <f ca="1">IFERROR(OFFSET(Tabelle!$J$19,INDEX(Tabelle!$U$20:$U$31,MATCH(ROW($A3),Tabelle!$Y$20:$Y$31,0)),Scelta3-4),"")</f>
        <v/>
      </c>
    </row>
    <row r="22" spans="1:4" x14ac:dyDescent="0.25">
      <c r="A22" t="str">
        <f ca="1">IFERROR(OFFSET(Tabelle!$J$19,INDEX(Tabelle!$S$20:$S$31,MATCH(ROW($A4),Tabelle!$W$20:$W$31,0)),Scelta1-4),"")</f>
        <v/>
      </c>
      <c r="B22" t="str">
        <f ca="1">IFERROR(OFFSET(Tabelle!$J$19,INDEX(Tabelle!$T$20:$T$31,MATCH(ROW($A4),Tabelle!$X$20:$X$31,0)),Scelta2-4),"")</f>
        <v/>
      </c>
      <c r="C22" t="str">
        <f ca="1">IFERROR(OFFSET(Tabelle!$J$19,INDEX(Tabelle!$U$20:$U$31,MATCH(ROW($A4),Tabelle!$Y$20:$Y$31,0)),Scelta3-4),"")</f>
        <v/>
      </c>
    </row>
    <row r="23" spans="1:4" x14ac:dyDescent="0.25">
      <c r="A23" t="str">
        <f ca="1">IFERROR(OFFSET(Tabelle!$J$19,INDEX(Tabelle!$S$20:$S$31,MATCH(ROW($A5),Tabelle!$W$20:$W$31,0)),Scelta1-4),"")</f>
        <v/>
      </c>
      <c r="B23" t="str">
        <f ca="1">IFERROR(OFFSET(Tabelle!$J$19,INDEX(Tabelle!$T$20:$T$31,MATCH(ROW($A5),Tabelle!$X$20:$X$31,0)),Scelta2-4),"")</f>
        <v/>
      </c>
      <c r="C23" t="str">
        <f ca="1">IFERROR(OFFSET(Tabelle!$J$19,INDEX(Tabelle!$U$20:$U$31,MATCH(ROW($A5),Tabelle!$Y$20:$Y$31,0)),Scelta3-4),"")</f>
        <v/>
      </c>
    </row>
    <row r="24" spans="1:4" x14ac:dyDescent="0.25">
      <c r="A24" t="str">
        <f ca="1">IFERROR(OFFSET(Tabelle!$J$19,INDEX(Tabelle!$S$20:$S$31,MATCH(ROW($A6),Tabelle!$W$20:$W$31,0)),Scelta1-4),"")</f>
        <v/>
      </c>
      <c r="B24" t="str">
        <f ca="1">IFERROR(OFFSET(Tabelle!$J$19,INDEX(Tabelle!$T$20:$T$31,MATCH(ROW($A6),Tabelle!$X$20:$X$31,0)),Scelta2-4),"")</f>
        <v/>
      </c>
      <c r="C24" t="str">
        <f ca="1">IFERROR(OFFSET(Tabelle!$J$19,INDEX(Tabelle!$U$20:$U$31,MATCH(ROW($A6),Tabelle!$Y$20:$Y$31,0)),Scelta3-4),"")</f>
        <v/>
      </c>
    </row>
    <row r="25" spans="1:4" x14ac:dyDescent="0.25">
      <c r="A25" t="str">
        <f ca="1">IFERROR(OFFSET(Tabelle!$J$19,INDEX(Tabelle!$S$20:$S$31,MATCH(ROW($A7),Tabelle!$W$20:$W$31,0)),Scelta1-4),"")</f>
        <v/>
      </c>
      <c r="B25" t="str">
        <f ca="1">IFERROR(OFFSET(Tabelle!$J$19,INDEX(Tabelle!$T$20:$T$31,MATCH(ROW($A7),Tabelle!$X$20:$X$31,0)),Scelta2-4),"")</f>
        <v/>
      </c>
      <c r="C25" t="str">
        <f ca="1">IFERROR(OFFSET(Tabelle!$J$19,INDEX(Tabelle!$U$20:$U$31,MATCH(ROW($A7),Tabelle!$Y$20:$Y$31,0)),Scelta3-4),"")</f>
        <v/>
      </c>
    </row>
    <row r="26" spans="1:4" x14ac:dyDescent="0.25">
      <c r="A26" t="str">
        <f ca="1">IFERROR(OFFSET(Tabelle!$J$19,INDEX(Tabelle!$S$20:$S$31,MATCH(ROW($A8),Tabelle!$W$20:$W$31,0)),Scelta1-4),"")</f>
        <v/>
      </c>
      <c r="B26" t="str">
        <f ca="1">IFERROR(OFFSET(Tabelle!$J$19,INDEX(Tabelle!$T$20:$T$31,MATCH(ROW($A8),Tabelle!$X$20:$X$31,0)),Scelta2-4),"")</f>
        <v/>
      </c>
      <c r="C26" t="str">
        <f ca="1">IFERROR(OFFSET(Tabelle!$J$19,INDEX(Tabelle!$U$20:$U$31,MATCH(ROW($A8),Tabelle!$Y$20:$Y$31,0)),Scelta3-4),"")</f>
        <v/>
      </c>
    </row>
    <row r="27" spans="1:4" x14ac:dyDescent="0.25">
      <c r="A27" t="str">
        <f ca="1">IFERROR(OFFSET(Tabelle!$J$19,INDEX(Tabelle!$S$20:$S$31,MATCH(ROW($A9),Tabelle!$W$20:$W$31,0)),Scelta1-4),"")</f>
        <v/>
      </c>
      <c r="B27" t="str">
        <f ca="1">IFERROR(OFFSET(Tabelle!$J$19,INDEX(Tabelle!$T$20:$T$31,MATCH(ROW($A9),Tabelle!$X$20:$X$31,0)),Scelta2-4),"")</f>
        <v/>
      </c>
      <c r="C27" t="str">
        <f ca="1">IFERROR(OFFSET(Tabelle!$J$19,INDEX(Tabelle!$U$20:$U$31,MATCH(ROW($A9),Tabelle!$Y$20:$Y$31,0)),Scelta3-4),"")</f>
        <v/>
      </c>
    </row>
    <row r="28" spans="1:4" x14ac:dyDescent="0.25">
      <c r="A28" t="str">
        <f ca="1">IFERROR(OFFSET(Tabelle!$J$19,INDEX(Tabelle!$S$20:$S$31,MATCH(ROW($A10),Tabelle!$W$20:$W$31,0)),Scelta1-4),"")</f>
        <v/>
      </c>
      <c r="B28" t="str">
        <f ca="1">IFERROR(OFFSET(Tabelle!$J$19,INDEX(Tabelle!$T$20:$T$31,MATCH(ROW($A10),Tabelle!$X$20:$X$31,0)),Scelta2-4),"")</f>
        <v/>
      </c>
      <c r="C28" t="str">
        <f ca="1">IFERROR(OFFSET(Tabelle!$J$19,INDEX(Tabelle!$U$20:$U$31,MATCH(ROW($A10),Tabelle!$Y$20:$Y$31,0)),Scelta3-4),"")</f>
        <v/>
      </c>
    </row>
    <row r="29" spans="1:4" x14ac:dyDescent="0.25">
      <c r="A29" t="str">
        <f ca="1">IFERROR(OFFSET(Tabelle!$J$19,INDEX(Tabelle!$S$20:$S$31,MATCH(ROW($A11),Tabelle!$W$20:$W$31,0)),Scelta1-4),"")</f>
        <v/>
      </c>
      <c r="B29" t="str">
        <f ca="1">IFERROR(OFFSET(Tabelle!$J$19,INDEX(Tabelle!$T$20:$T$31,MATCH(ROW($A11),Tabelle!$X$20:$X$31,0)),Scelta2-4),"")</f>
        <v/>
      </c>
      <c r="C29" t="str">
        <f ca="1">IFERROR(OFFSET(Tabelle!$J$19,INDEX(Tabelle!$U$20:$U$31,MATCH(ROW($A11),Tabelle!$Y$20:$Y$31,0)),Scelta3-4),"")</f>
        <v/>
      </c>
    </row>
    <row r="30" spans="1:4" x14ac:dyDescent="0.25">
      <c r="A30" t="str">
        <f ca="1">IFERROR(OFFSET(Tabelle!$J$19,INDEX(Tabelle!$S$20:$S$31,MATCH(ROW($A12),Tabelle!$W$20:$W$31,0)),Scelta1-4),"")</f>
        <v/>
      </c>
      <c r="B30" t="str">
        <f ca="1">IFERROR(OFFSET(Tabelle!$J$19,INDEX(Tabelle!$T$20:$T$31,MATCH(ROW($A12),Tabelle!$X$20:$X$31,0)),Scelta2-4),"")</f>
        <v/>
      </c>
      <c r="C30" t="str">
        <f ca="1">IFERROR(OFFSET(Tabelle!$J$19,INDEX(Tabelle!$U$20:$U$31,MATCH(ROW($A12),Tabelle!$Y$20:$Y$31,0)),Scelta3-4),"")</f>
        <v/>
      </c>
    </row>
    <row r="32" spans="1:4" x14ac:dyDescent="0.25">
      <c r="A32" t="b">
        <f>Tabelle!B41</f>
        <v>0</v>
      </c>
      <c r="C32" t="str">
        <f>IF(A32,"E' richiesta l'abilitazione del badge","")</f>
        <v/>
      </c>
    </row>
    <row r="33" spans="1:3" x14ac:dyDescent="0.25">
      <c r="A33" t="b">
        <f>Tabelle!B42</f>
        <v>0</v>
      </c>
      <c r="C33" t="str">
        <f>IF(A33,"Accesso con possibilità di intervento sull'allarme","")</f>
        <v/>
      </c>
    </row>
    <row r="35" spans="1:3" x14ac:dyDescent="0.25">
      <c r="A35" t="b">
        <f>Tabelle!C50</f>
        <v>0</v>
      </c>
      <c r="C35" t="str">
        <f>IF(A35,"Rumore","")</f>
        <v/>
      </c>
    </row>
    <row r="36" spans="1:3" x14ac:dyDescent="0.25">
      <c r="A36" t="b">
        <f>Tabelle!C51</f>
        <v>0</v>
      </c>
      <c r="C36" t="str">
        <f>IF(A36,"Vibrazioni","")</f>
        <v/>
      </c>
    </row>
    <row r="37" spans="1:3" x14ac:dyDescent="0.25">
      <c r="A37" t="b">
        <f>Tabelle!C52</f>
        <v>0</v>
      </c>
      <c r="C37" t="str">
        <f>IF(A37,"Campi elettromagnetici","")</f>
        <v/>
      </c>
    </row>
    <row r="38" spans="1:3" x14ac:dyDescent="0.25">
      <c r="A38" t="b">
        <f>Tabelle!C53</f>
        <v>0</v>
      </c>
      <c r="C38" t="str">
        <f>IF(A38,"Radiazioni Ottiche Artificiali coerenti (Laser)","")</f>
        <v/>
      </c>
    </row>
    <row r="39" spans="1:3" x14ac:dyDescent="0.25">
      <c r="A39" t="b">
        <f>Tabelle!C54</f>
        <v>0</v>
      </c>
      <c r="C39" t="str">
        <f>IF(A39,"Radiazioni Ottiche Artificiali           non coerenti","")</f>
        <v/>
      </c>
    </row>
    <row r="40" spans="1:3" x14ac:dyDescent="0.25">
      <c r="A40" t="b">
        <f>Tabelle!C55</f>
        <v>0</v>
      </c>
      <c r="C40" t="str">
        <f>IF(A40,"Elettrico/elettromagnetico","")</f>
        <v/>
      </c>
    </row>
    <row r="41" spans="1:3" x14ac:dyDescent="0.25">
      <c r="A41" t="b">
        <f>Tabelle!C56</f>
        <v>0</v>
      </c>
      <c r="C41" t="str">
        <f>IF(A41,"Chimico","")</f>
        <v/>
      </c>
    </row>
    <row r="42" spans="1:3" x14ac:dyDescent="0.25">
      <c r="A42" t="b">
        <f>Tabelle!C57</f>
        <v>0</v>
      </c>
      <c r="C42" t="str">
        <f>IF(A42,"Meccanico","")</f>
        <v/>
      </c>
    </row>
    <row r="43" spans="1:3" x14ac:dyDescent="0.25">
      <c r="A43" t="b">
        <f>Tabelle!C58</f>
        <v>0</v>
      </c>
      <c r="C43" t="str">
        <f>IF(A43,"Videoterminale","")</f>
        <v/>
      </c>
    </row>
    <row r="44" spans="1:3" x14ac:dyDescent="0.25">
      <c r="A44" t="b">
        <f>Tabelle!C59</f>
        <v>0</v>
      </c>
      <c r="C44" t="str">
        <f>IF(A44,"Biomeccanico ed ergonomico","")</f>
        <v/>
      </c>
    </row>
    <row r="45" spans="1:3" x14ac:dyDescent="0.25">
      <c r="A45" t="b">
        <f>Tabelle!C60</f>
        <v>0</v>
      </c>
      <c r="C45" t="str">
        <f>IF(A45,"Atmosfere esplosive","")</f>
        <v/>
      </c>
    </row>
    <row r="46" spans="1:3" x14ac:dyDescent="0.25">
      <c r="A46" t="b">
        <f>Tabelle!C61</f>
        <v>0</v>
      </c>
      <c r="C46" t="str">
        <f>IF(A46,"Attività in esterno","")</f>
        <v/>
      </c>
    </row>
    <row r="49" spans="1:3" x14ac:dyDescent="0.25">
      <c r="A49" t="b">
        <f>Tabelle!C64</f>
        <v>0</v>
      </c>
      <c r="C49" t="str">
        <f>IF(A49,"Chimiche","")</f>
        <v/>
      </c>
    </row>
    <row r="50" spans="1:3" x14ac:dyDescent="0.25">
      <c r="A50" t="b">
        <f>Tabelle!C65</f>
        <v>0</v>
      </c>
      <c r="C50" t="str">
        <f>IF(A50,"Cancerogene","")</f>
        <v/>
      </c>
    </row>
    <row r="51" spans="1:3" x14ac:dyDescent="0.25">
      <c r="A51" t="b">
        <f>Tabelle!C66</f>
        <v>0</v>
      </c>
      <c r="C51" t="str">
        <f>IF(A51,"Biologiche","")</f>
        <v/>
      </c>
    </row>
    <row r="52" spans="1:3" x14ac:dyDescent="0.25">
      <c r="A52" t="b">
        <f>Tabelle!C67</f>
        <v>0</v>
      </c>
      <c r="B52" t="str">
        <f>IF(Tabelle!D67="","",Tabelle!D67)</f>
        <v/>
      </c>
      <c r="C52" t="str">
        <f>IF(B52="","",B52)</f>
        <v/>
      </c>
    </row>
    <row r="54" spans="1:3" x14ac:dyDescent="0.25">
      <c r="A54" t="b">
        <f>Tabelle!C69</f>
        <v>0</v>
      </c>
      <c r="C54" t="str">
        <f>IF(A54,"&gt; 5 ore/giorno","")</f>
        <v/>
      </c>
    </row>
    <row r="55" spans="1:3" x14ac:dyDescent="0.25">
      <c r="A55" t="b">
        <f>Tabelle!C70</f>
        <v>0</v>
      </c>
      <c r="C55" t="str">
        <f>IF(A55,"tra 4 e 5 ore/giorno","")</f>
        <v/>
      </c>
    </row>
    <row r="56" spans="1:3" x14ac:dyDescent="0.25">
      <c r="A56" t="b">
        <f>Tabelle!C71</f>
        <v>0</v>
      </c>
      <c r="C56" t="str">
        <f>IF(A56,"tra 1 e 3 ore/giorno","")</f>
        <v/>
      </c>
    </row>
    <row r="57" spans="1:3" x14ac:dyDescent="0.25">
      <c r="A57" t="b">
        <f>Tabelle!C72</f>
        <v>0</v>
      </c>
      <c r="C57" t="str">
        <f>IF(A57,"&lt; 1 ora/giorno","")</f>
        <v/>
      </c>
    </row>
    <row r="58" spans="1:3" x14ac:dyDescent="0.25">
      <c r="A58" t="b">
        <f>Tabelle!C73</f>
        <v>0</v>
      </c>
      <c r="B58" t="str">
        <f>IF(Tabelle!D73="","",Tabelle!D73)</f>
        <v/>
      </c>
      <c r="C58" t="str">
        <f>IF(A58,"Occasionalmente "&amp;B58,B58)</f>
        <v/>
      </c>
    </row>
    <row r="61" spans="1:3" x14ac:dyDescent="0.25">
      <c r="A61" t="b">
        <f>Tabelle!B87</f>
        <v>0</v>
      </c>
      <c r="C61" t="str">
        <f>IF(A61,"Guanti di protezione","")</f>
        <v/>
      </c>
    </row>
    <row r="62" spans="1:3" x14ac:dyDescent="0.25">
      <c r="A62" t="b">
        <f>Tabelle!B88</f>
        <v>0</v>
      </c>
      <c r="C62" t="str">
        <f>IF(A62,"Mascherina antipolvere","")</f>
        <v/>
      </c>
    </row>
    <row r="63" spans="1:3" x14ac:dyDescent="0.25">
      <c r="A63" t="b">
        <f>Tabelle!B89</f>
        <v>0</v>
      </c>
      <c r="C63" t="str">
        <f>IF(A63,"Occhiali","")</f>
        <v/>
      </c>
    </row>
    <row r="64" spans="1:3" x14ac:dyDescent="0.25">
      <c r="A64" t="b">
        <f>Tabelle!B90</f>
        <v>0</v>
      </c>
      <c r="C64" t="str">
        <f>IF(A64,"Scarpe/stivali di sicurezza","")</f>
        <v/>
      </c>
    </row>
    <row r="65" spans="1:3" x14ac:dyDescent="0.25">
      <c r="A65" t="b">
        <f>Tabelle!B91</f>
        <v>0</v>
      </c>
      <c r="C65" t="str">
        <f>IF(A65,"Cuffie/tappi antirumore","")</f>
        <v/>
      </c>
    </row>
    <row r="66" spans="1:3" x14ac:dyDescent="0.25">
      <c r="A66" t="b">
        <f>Tabelle!B92</f>
        <v>0</v>
      </c>
      <c r="C66" t="str">
        <f>IF(A66,"Camice","")</f>
        <v/>
      </c>
    </row>
    <row r="67" spans="1:3" x14ac:dyDescent="0.25">
      <c r="A67" t="b">
        <f>Tabelle!B93</f>
        <v>0</v>
      </c>
      <c r="C67" t="str">
        <f>IF(A67,"Nessun DPI","")</f>
        <v/>
      </c>
    </row>
    <row r="68" spans="1:3" x14ac:dyDescent="0.25">
      <c r="A68" t="b">
        <f>Tabelle!B94</f>
        <v>0</v>
      </c>
      <c r="B68" t="str">
        <f>IF(Tabelle!C94="","",Tabelle!C94)</f>
        <v/>
      </c>
      <c r="C68" t="str">
        <f>B68</f>
        <v/>
      </c>
    </row>
    <row r="72" spans="1:3" x14ac:dyDescent="0.25">
      <c r="A72">
        <f>'           RDRL                '!E24</f>
        <v>0</v>
      </c>
    </row>
    <row r="73" spans="1:3" x14ac:dyDescent="0.25">
      <c r="A73" t="str">
        <f>Tabelle!A38</f>
        <v/>
      </c>
    </row>
    <row r="75" spans="1:3" x14ac:dyDescent="0.25">
      <c r="A75" t="b">
        <f>Tabelle!B122</f>
        <v>0</v>
      </c>
      <c r="B75" s="11" t="str">
        <f>IF(Tabelle!C122="","",Tabelle!C122)</f>
        <v/>
      </c>
      <c r="C75" t="b">
        <f>Tabelle!D122</f>
        <v>0</v>
      </c>
    </row>
    <row r="76" spans="1:3" x14ac:dyDescent="0.25">
      <c r="A76" t="b">
        <f>Tabelle!B123</f>
        <v>0</v>
      </c>
      <c r="B76" s="11" t="str">
        <f>IF(Tabelle!C123="","",Tabelle!C123)</f>
        <v/>
      </c>
      <c r="C76" t="b">
        <f>Tabelle!D123</f>
        <v>0</v>
      </c>
    </row>
    <row r="77" spans="1:3" x14ac:dyDescent="0.25">
      <c r="A77" t="b">
        <f>Tabelle!B124</f>
        <v>0</v>
      </c>
      <c r="B77" s="11" t="str">
        <f>IF(Tabelle!C124="","",Tabelle!C124)</f>
        <v/>
      </c>
      <c r="C77" t="b">
        <f>Tabelle!D124</f>
        <v>0</v>
      </c>
    </row>
    <row r="78" spans="1:3" x14ac:dyDescent="0.25">
      <c r="A78" t="str">
        <f>IF(Tabelle!B125="","",Tabelle!B125)</f>
        <v/>
      </c>
      <c r="B78" s="11" t="str">
        <f>IF(Tabelle!C125="","",Tabelle!C125)</f>
        <v/>
      </c>
    </row>
    <row r="79" spans="1:3" x14ac:dyDescent="0.25">
      <c r="A79" t="str">
        <f>IF(Tabelle!B126="","",Tabelle!B126)</f>
        <v/>
      </c>
      <c r="B79" s="11" t="str">
        <f>IF(Tabelle!C126="","",Tabelle!C126)</f>
        <v/>
      </c>
    </row>
    <row r="80" spans="1:3" x14ac:dyDescent="0.25">
      <c r="A80" t="str">
        <f>IF(Tabelle!B127="","",Tabelle!B127)</f>
        <v/>
      </c>
      <c r="B80" s="11" t="str">
        <f>IF(Tabelle!C127="","",Tabelle!C127)</f>
        <v/>
      </c>
    </row>
    <row r="81" spans="1:4" x14ac:dyDescent="0.25">
      <c r="B81" s="11"/>
    </row>
    <row r="84" spans="1:4" x14ac:dyDescent="0.25">
      <c r="A84" t="str">
        <f>IF(Tabelle!F122="","",Tabelle!F122)</f>
        <v/>
      </c>
      <c r="B84" t="str">
        <f>IF(Tabelle!G122="","",Tabelle!G122)</f>
        <v/>
      </c>
      <c r="C84" t="str">
        <f>IF(Tabelle!H122="","",Tabelle!H122)</f>
        <v/>
      </c>
      <c r="D84" t="str">
        <f>IF(Tabelle!I122="","",Tabelle!I122)</f>
        <v/>
      </c>
    </row>
    <row r="85" spans="1:4" x14ac:dyDescent="0.25">
      <c r="A85" t="str">
        <f>IF(Tabelle!F123="","",Tabelle!F123)</f>
        <v/>
      </c>
      <c r="B85" t="str">
        <f>IF(Tabelle!G123="","",Tabelle!G123)</f>
        <v/>
      </c>
      <c r="C85" t="str">
        <f>IF(Tabelle!H123="","",Tabelle!H123)</f>
        <v/>
      </c>
      <c r="D85" t="str">
        <f>IF(Tabelle!I123="","",Tabelle!I123)</f>
        <v/>
      </c>
    </row>
    <row r="86" spans="1:4" x14ac:dyDescent="0.25">
      <c r="A86" t="str">
        <f>IF(Tabelle!F124="","",Tabelle!F124)</f>
        <v/>
      </c>
      <c r="B86" t="str">
        <f>IF(Tabelle!G124="","",Tabelle!G124)</f>
        <v/>
      </c>
      <c r="C86" t="str">
        <f>IF(Tabelle!H124="","",Tabelle!H124)</f>
        <v/>
      </c>
      <c r="D86" t="str">
        <f>IF(Tabelle!I124="","",Tabelle!I124)</f>
        <v/>
      </c>
    </row>
    <row r="87" spans="1:4" x14ac:dyDescent="0.25">
      <c r="A87" t="str">
        <f>IF(Tabelle!F125="","",Tabelle!F125)</f>
        <v/>
      </c>
      <c r="B87" t="str">
        <f>IF(Tabelle!G125="","",Tabelle!G125)</f>
        <v/>
      </c>
      <c r="C87" t="str">
        <f>IF(Tabelle!H125="","",Tabelle!H125)</f>
        <v/>
      </c>
      <c r="D87" t="str">
        <f>IF(Tabelle!I125="","",Tabelle!I125)</f>
        <v/>
      </c>
    </row>
    <row r="90" spans="1:4" x14ac:dyDescent="0.25">
      <c r="A90" t="b">
        <f>Tabelle!C110</f>
        <v>0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1E02EB3B411A44892CF0EFF6BFE6DC7" ma:contentTypeVersion="11" ma:contentTypeDescription="Create a new document." ma:contentTypeScope="" ma:versionID="865a2975f501afdca072ca30d3ed5452">
  <xsd:schema xmlns:xsd="http://www.w3.org/2001/XMLSchema" xmlns:xs="http://www.w3.org/2001/XMLSchema" xmlns:p="http://schemas.microsoft.com/office/2006/metadata/properties" xmlns:ns3="7b99ba14-6474-4c3b-a039-63ffc25c4086" xmlns:ns4="92cae8df-098c-4b25-8979-08a05d916390" targetNamespace="http://schemas.microsoft.com/office/2006/metadata/properties" ma:root="true" ma:fieldsID="ebc66c3a3df486ab883ac4108118b2c2" ns3:_="" ns4:_="">
    <xsd:import namespace="7b99ba14-6474-4c3b-a039-63ffc25c4086"/>
    <xsd:import namespace="92cae8df-098c-4b25-8979-08a05d91639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GenerationTime" minOccurs="0"/>
                <xsd:element ref="ns3:MediaServiceEventHashCode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99ba14-6474-4c3b-a039-63ffc25c408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2cae8df-098c-4b25-8979-08a05d916390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5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CB1DE37-0AFF-4EB0-9FD5-0A2B0B9BFA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b99ba14-6474-4c3b-a039-63ffc25c4086"/>
    <ds:schemaRef ds:uri="92cae8df-098c-4b25-8979-08a05d91639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5E558F8-46DB-4853-BFC2-3C4B3A73166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3DFB56E-8FB5-40A1-8D67-9DF36984DC3E}">
  <ds:schemaRefs>
    <ds:schemaRef ds:uri="92cae8df-098c-4b25-8979-08a05d916390"/>
    <ds:schemaRef ds:uri="http://schemas.openxmlformats.org/package/2006/metadata/core-properties"/>
    <ds:schemaRef ds:uri="http://schemas.microsoft.com/office/2006/documentManagement/types"/>
    <ds:schemaRef ds:uri="http://purl.org/dc/terms/"/>
    <ds:schemaRef ds:uri="http://purl.org/dc/dcmitype/"/>
    <ds:schemaRef ds:uri="http://schemas.microsoft.com/office/infopath/2007/PartnerControls"/>
    <ds:schemaRef ds:uri="7b99ba14-6474-4c3b-a039-63ffc25c4086"/>
    <ds:schemaRef ds:uri="http://schemas.microsoft.com/office/2006/metadata/properties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5</vt:i4>
      </vt:variant>
      <vt:variant>
        <vt:lpstr>Intervalli denominati</vt:lpstr>
      </vt:variant>
      <vt:variant>
        <vt:i4>11</vt:i4>
      </vt:variant>
    </vt:vector>
  </HeadingPairs>
  <TitlesOfParts>
    <vt:vector size="16" baseType="lpstr">
      <vt:lpstr>Menu Principale</vt:lpstr>
      <vt:lpstr>           RDRL                </vt:lpstr>
      <vt:lpstr>Lavoratore - Worker</vt:lpstr>
      <vt:lpstr>Tabelle</vt:lpstr>
      <vt:lpstr>Trasferimento</vt:lpstr>
      <vt:lpstr>Attivita</vt:lpstr>
      <vt:lpstr>LabsCritici</vt:lpstr>
      <vt:lpstr>Modalita</vt:lpstr>
      <vt:lpstr>Qualifica</vt:lpstr>
      <vt:lpstr>Scelta1</vt:lpstr>
      <vt:lpstr>Scelta2</vt:lpstr>
      <vt:lpstr>Scelta3</vt:lpstr>
      <vt:lpstr>Strutt1</vt:lpstr>
      <vt:lpstr>Strutt2</vt:lpstr>
      <vt:lpstr>Strutt3</vt:lpstr>
      <vt:lpstr>Strutture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Carli</dc:creator>
  <cp:lastModifiedBy>Andrea Toschi</cp:lastModifiedBy>
  <cp:lastPrinted>2018-09-24T11:26:26Z</cp:lastPrinted>
  <dcterms:created xsi:type="dcterms:W3CDTF">2018-03-14T08:26:09Z</dcterms:created>
  <dcterms:modified xsi:type="dcterms:W3CDTF">2025-03-10T09:56:48Z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0x010100C1E02EB3B411A44892CF0EFF6BFE6DC7</vt:lpwstr>
  </property>
</Properties>
</file>